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05" windowHeight="9690" activeTab="0"/>
  </bookViews>
  <sheets>
    <sheet name="Telephones" sheetId="1" r:id="rId1"/>
    <sheet name="Admin" sheetId="2" r:id="rId2"/>
  </sheets>
  <externalReferences>
    <externalReference r:id="rId5"/>
  </externalReferences>
  <definedNames>
    <definedName name="MergeData2">'[1]Data Source'!$A$2:$H$12</definedName>
    <definedName name="_xlnm.Print_Area" localSheetId="0">'Telephones'!$A$1:$M$140</definedName>
    <definedName name="_xlnm.Print_Titles" localSheetId="0">'Telephones'!$1:$4</definedName>
    <definedName name="QuoteData">#REF!</definedName>
  </definedNames>
  <calcPr fullCalcOnLoad="1"/>
</workbook>
</file>

<file path=xl/sharedStrings.xml><?xml version="1.0" encoding="utf-8"?>
<sst xmlns="http://schemas.openxmlformats.org/spreadsheetml/2006/main" count="263" uniqueCount="190">
  <si>
    <t>CAMPNAME</t>
  </si>
  <si>
    <t>ABBR</t>
  </si>
  <si>
    <t>CAMPNO</t>
  </si>
  <si>
    <t>GRADES</t>
  </si>
  <si>
    <t>ADA - 3/8/99</t>
  </si>
  <si>
    <t>CL</t>
  </si>
  <si>
    <t>CLNoData</t>
  </si>
  <si>
    <t>CABLING</t>
  </si>
  <si>
    <t>ADMINST</t>
  </si>
  <si>
    <t>ITV</t>
  </si>
  <si>
    <t>TV</t>
  </si>
  <si>
    <t>VOICE</t>
  </si>
  <si>
    <t>IDFS</t>
  </si>
  <si>
    <t>Columbia HS</t>
  </si>
  <si>
    <t>CHS</t>
  </si>
  <si>
    <t>001</t>
  </si>
  <si>
    <t>9-12</t>
  </si>
  <si>
    <t>31/124</t>
  </si>
  <si>
    <t>14/1</t>
  </si>
  <si>
    <t>Kevon Wells;979-345-5147 ext. 163;</t>
  </si>
  <si>
    <t>ROOM</t>
  </si>
  <si>
    <t>DATA</t>
  </si>
  <si>
    <t>VIDEO</t>
  </si>
  <si>
    <t>COMP</t>
  </si>
  <si>
    <t>PRT</t>
  </si>
  <si>
    <t>SCAN</t>
  </si>
  <si>
    <t>MOUNT</t>
  </si>
  <si>
    <t>POWER</t>
  </si>
  <si>
    <t>IC</t>
  </si>
  <si>
    <t>PORT</t>
  </si>
  <si>
    <t>NOTE</t>
  </si>
  <si>
    <t>Single</t>
  </si>
  <si>
    <t>Dual</t>
  </si>
  <si>
    <t>Triple</t>
  </si>
  <si>
    <t>Quad</t>
  </si>
  <si>
    <t>Check</t>
  </si>
  <si>
    <t>Library</t>
  </si>
  <si>
    <t>no Panel</t>
  </si>
  <si>
    <t>Library-Lab</t>
  </si>
  <si>
    <t>Library-BkRm</t>
  </si>
  <si>
    <t>NEW CONSTRUCTION/"A" WING TO BE TORN DOWN FOR NEW CONSTRUCTION</t>
  </si>
  <si>
    <t>101 Drama</t>
  </si>
  <si>
    <t>102 Draft</t>
  </si>
  <si>
    <t>103 Food Lab</t>
  </si>
  <si>
    <t>104 Living</t>
  </si>
  <si>
    <t>106 Sewing</t>
  </si>
  <si>
    <t>108 Art</t>
  </si>
  <si>
    <t>112 Art</t>
  </si>
  <si>
    <t>113 Journalism</t>
  </si>
  <si>
    <t>114 Classroom</t>
  </si>
  <si>
    <t>121 Workroom</t>
  </si>
  <si>
    <t>201 Aquatics Lab</t>
  </si>
  <si>
    <t>202 Science Lab</t>
  </si>
  <si>
    <t>204 Science Lab</t>
  </si>
  <si>
    <t>205 Science Lab</t>
  </si>
  <si>
    <t>207 Science Lab</t>
  </si>
  <si>
    <t>208 Science Lab</t>
  </si>
  <si>
    <t>210 Science Lab</t>
  </si>
  <si>
    <t>128 Clinic</t>
  </si>
  <si>
    <t>130 Aide</t>
  </si>
  <si>
    <t>131 Reception</t>
  </si>
  <si>
    <t>Administrative Handset</t>
  </si>
  <si>
    <t>136 Attendance</t>
  </si>
  <si>
    <t>137 Stud Wait</t>
  </si>
  <si>
    <t>138 AP</t>
  </si>
  <si>
    <t>139 AP</t>
  </si>
  <si>
    <t>140 AP</t>
  </si>
  <si>
    <t>141 Conf Rm</t>
  </si>
  <si>
    <t>142 Principal</t>
  </si>
  <si>
    <t>143 Prin Sec</t>
  </si>
  <si>
    <t>145 Career Lib</t>
  </si>
  <si>
    <t>146 Reception</t>
  </si>
  <si>
    <t>147 Aide</t>
  </si>
  <si>
    <t>149 Test Room</t>
  </si>
  <si>
    <t>150 Conf Rm</t>
  </si>
  <si>
    <t>151 Counselor</t>
  </si>
  <si>
    <t>152 Counselor</t>
  </si>
  <si>
    <t>153 Office</t>
  </si>
  <si>
    <t>154 Counselor</t>
  </si>
  <si>
    <t>155 College Coor</t>
  </si>
  <si>
    <t>158 Clerk</t>
  </si>
  <si>
    <t>161 Workroom</t>
  </si>
  <si>
    <t>162 Registrar</t>
  </si>
  <si>
    <t>175 Choir</t>
  </si>
  <si>
    <t>189 POS</t>
  </si>
  <si>
    <t>193 Mgr Ofc</t>
  </si>
  <si>
    <t>E101 Band Ofc</t>
  </si>
  <si>
    <t>E103 Band Ofc</t>
  </si>
  <si>
    <t>"Speakers"</t>
  </si>
  <si>
    <t>Speakers</t>
  </si>
  <si>
    <t>Totals</t>
  </si>
  <si>
    <t>E1-Locked</t>
  </si>
  <si>
    <t>IC1</t>
  </si>
  <si>
    <t>E2-Keyboard Lab</t>
  </si>
  <si>
    <t>E3-English</t>
  </si>
  <si>
    <t>E4</t>
  </si>
  <si>
    <t>E5</t>
  </si>
  <si>
    <t>E6-English</t>
  </si>
  <si>
    <t>E7-Math</t>
  </si>
  <si>
    <t>E8-US Hist</t>
  </si>
  <si>
    <t>E9-World Hist</t>
  </si>
  <si>
    <t>E10-Science</t>
  </si>
  <si>
    <t>E11-Health</t>
  </si>
  <si>
    <t>E12-Science</t>
  </si>
  <si>
    <t>E10/12 Storage</t>
  </si>
  <si>
    <t>MC-Princ RR</t>
  </si>
  <si>
    <t>Clock Power Present in F wing</t>
  </si>
  <si>
    <t>MC</t>
  </si>
  <si>
    <t>F102-Eng</t>
  </si>
  <si>
    <t>F103-Eng</t>
  </si>
  <si>
    <t>F104-Speech</t>
  </si>
  <si>
    <t>F105-Eng</t>
  </si>
  <si>
    <t>F106-Eng</t>
  </si>
  <si>
    <t>F107-Psycho</t>
  </si>
  <si>
    <t>F108-</t>
  </si>
  <si>
    <t>F109</t>
  </si>
  <si>
    <t>F110-Bio</t>
  </si>
  <si>
    <t>F111-US Hist</t>
  </si>
  <si>
    <t>F112-Math</t>
  </si>
  <si>
    <t>13-14</t>
  </si>
  <si>
    <t>F113</t>
  </si>
  <si>
    <t>F114-Math</t>
  </si>
  <si>
    <t>11-12</t>
  </si>
  <si>
    <t>F115-SS</t>
  </si>
  <si>
    <t>1-2</t>
  </si>
  <si>
    <t>F116-Alg</t>
  </si>
  <si>
    <t>9-10</t>
  </si>
  <si>
    <t>F117-Alg</t>
  </si>
  <si>
    <t>3-4</t>
  </si>
  <si>
    <t>F118-Alg</t>
  </si>
  <si>
    <t>7-8</t>
  </si>
  <si>
    <t>F119-Geom</t>
  </si>
  <si>
    <t>5-6</t>
  </si>
  <si>
    <t>IC2-G105</t>
  </si>
  <si>
    <t>IC2</t>
  </si>
  <si>
    <t>G101-Girls Coach</t>
  </si>
  <si>
    <t>G102-Ofc Lab</t>
  </si>
  <si>
    <t>G104-Keyboard Lab</t>
  </si>
  <si>
    <t>G105-Lab</t>
  </si>
  <si>
    <t>G105-Ofc</t>
  </si>
  <si>
    <t>G106-Boys Coach</t>
  </si>
  <si>
    <t>G107-Gus Shop</t>
  </si>
  <si>
    <t>D4-Adpt Beh</t>
  </si>
  <si>
    <t>Need IC</t>
  </si>
  <si>
    <t>D5</t>
  </si>
  <si>
    <t>D6-ALC</t>
  </si>
  <si>
    <t>D7- Life Skills</t>
  </si>
  <si>
    <t>27"</t>
  </si>
  <si>
    <t>D7 - Ofc</t>
  </si>
  <si>
    <t>Gym</t>
  </si>
  <si>
    <t>Practice Gym</t>
  </si>
  <si>
    <t>Coach Ofc</t>
  </si>
  <si>
    <t>Coach Ofc-Boys</t>
  </si>
  <si>
    <t>Coach Ofc-Girls</t>
  </si>
  <si>
    <t>Choir</t>
  </si>
  <si>
    <t>Band</t>
  </si>
  <si>
    <t>32"</t>
  </si>
  <si>
    <t>Band-Ofc</t>
  </si>
  <si>
    <t>Dance</t>
  </si>
  <si>
    <t>Dance Ofc</t>
  </si>
  <si>
    <t>Com In Schools</t>
  </si>
  <si>
    <t>Theater</t>
  </si>
  <si>
    <t>Café</t>
  </si>
  <si>
    <t>Café POS</t>
  </si>
  <si>
    <t>193 Café Mgr</t>
  </si>
  <si>
    <t>Basic Handset</t>
  </si>
  <si>
    <t>Console</t>
  </si>
  <si>
    <t>Administration</t>
  </si>
  <si>
    <t>CBISD</t>
  </si>
  <si>
    <t>Receptionist</t>
  </si>
  <si>
    <t>Accounts Payable</t>
  </si>
  <si>
    <t>Accounts Recievable</t>
  </si>
  <si>
    <t>Payroll</t>
  </si>
  <si>
    <t>Business Manager</t>
  </si>
  <si>
    <t>Administration Handset</t>
  </si>
  <si>
    <t>Computer Clerk</t>
  </si>
  <si>
    <t>Diagnostician</t>
  </si>
  <si>
    <t>Phsyc?</t>
  </si>
  <si>
    <t>Secretary Special Pgms</t>
  </si>
  <si>
    <t>Special Programs</t>
  </si>
  <si>
    <t>AS-Personnel</t>
  </si>
  <si>
    <t>Secretary Personnel</t>
  </si>
  <si>
    <t>AS-Instruction</t>
  </si>
  <si>
    <t>Secretary Instruction</t>
  </si>
  <si>
    <t>Superintendent</t>
  </si>
  <si>
    <t>Secretary Superintendent</t>
  </si>
  <si>
    <t>Back Copy Room</t>
  </si>
  <si>
    <t>Lobby</t>
  </si>
  <si>
    <t>Mailroom</t>
  </si>
  <si>
    <t>Kitchen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</si>
</sst>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&quot;$&quot;* #,##0_);_(&quot;$&quot;* \(#,##0\);_(&quot;$&quot;* &quot;-&quot;??_);_(@_)"/>
    <numFmt numFmtId="167" formatCode="_ &quot;R&quot;\ * #,##0.00_ ;_ &quot;R&quot;\ * \-#,##0.00_ ;_ &quot;R&quot;\ * &quot;-&quot;??_ ;_ @_ "/>
    <numFmt numFmtId="168" formatCode="_(* #,##0.0_);_(* \(#,##0.0\);_(* &quot;-&quot;??_);_(@_)"/>
    <numFmt numFmtId="169" formatCode="_(* #,##0_);_(* \(#,##0\);_(* &quot;-&quot;??_);_(@_)"/>
    <numFmt numFmtId="170" formatCode="m/d/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.00"/>
    <numFmt numFmtId="175" formatCode="_(&quot;$&quot;* #,##0.0_);_(&quot;$&quot;* \(#,##0.0\);_(&quot;$&quot;* &quot;-&quot;??_);_(@_)"/>
    <numFmt numFmtId="176" formatCode="0.00_);\(0.00\)"/>
    <numFmt numFmtId="177" formatCode="0_);\(0\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10" fontId="2" fillId="3" borderId="3" applyNumberFormat="0" applyBorder="0" applyAlignment="0" applyProtection="0"/>
    <xf numFmtId="167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16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Border="1" applyAlignment="1" quotePrefix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6" fontId="0" fillId="0" borderId="3" xfId="0" applyNumberFormat="1" applyBorder="1" applyAlignment="1" quotePrefix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7" fillId="0" borderId="3" xfId="17" applyNumberFormat="1" applyFont="1" applyBorder="1" applyAlignment="1">
      <alignment/>
    </xf>
    <xf numFmtId="44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0" fontId="0" fillId="0" borderId="3" xfId="0" applyFill="1" applyBorder="1" applyAlignment="1">
      <alignment/>
    </xf>
    <xf numFmtId="44" fontId="7" fillId="0" borderId="0" xfId="0" applyNumberFormat="1" applyFont="1" applyAlignment="1">
      <alignment/>
    </xf>
    <xf numFmtId="44" fontId="7" fillId="0" borderId="3" xfId="17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eader1" xfId="21"/>
    <cellStyle name="Header2" xfId="22"/>
    <cellStyle name="Hyperlink" xfId="23"/>
    <cellStyle name="Input [yellow]" xfId="24"/>
    <cellStyle name="Normal - Style1" xfId="25"/>
    <cellStyle name="Percent" xfId="26"/>
    <cellStyle name="Percent [2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ISD%20Assessmen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ource 1 (2)"/>
      <sheetName val="Cable RFP"/>
      <sheetName val="Data Source"/>
      <sheetName val="ADA"/>
      <sheetName val="Classrooms"/>
      <sheetName val="Data Drops"/>
      <sheetName val="WO Data Drops"/>
      <sheetName val="AdminInst Drops"/>
      <sheetName val="Video Drops"/>
      <sheetName val="TV's"/>
      <sheetName val="Voice Drops"/>
      <sheetName val="Computers"/>
      <sheetName val="MCIC Closets"/>
      <sheetName val="Personnel"/>
      <sheetName val="Address"/>
      <sheetName val="WAN Info"/>
      <sheetName val="Contact List"/>
      <sheetName val="Campus Budget"/>
      <sheetName val="CBISD Technology Assessment"/>
      <sheetName val="CHS"/>
      <sheetName val="TOBE CHS"/>
      <sheetName val="Delta CHS"/>
      <sheetName val="WCJH"/>
      <sheetName val="TOBE WCJH"/>
      <sheetName val="Delta WCJH"/>
      <sheetName val="BIS"/>
      <sheetName val="TOBE BIS"/>
      <sheetName val="Delta BIS"/>
      <sheetName val="CBIS"/>
      <sheetName val="TOBE CBIS"/>
      <sheetName val="Delta CBIS"/>
      <sheetName val="BE"/>
      <sheetName val="WCE"/>
      <sheetName val="TE"/>
      <sheetName val="WPE"/>
      <sheetName val="RFP-CHS"/>
      <sheetName val="RFP-BE"/>
      <sheetName val="RFP-WCE"/>
      <sheetName val="RFP-WPE"/>
      <sheetName val="RFP-TOTALS"/>
      <sheetName val="Audit BE"/>
      <sheetName val="Audit WCE"/>
      <sheetName val="Audit WPE"/>
      <sheetName val="Label BE"/>
      <sheetName val="Label WCE"/>
      <sheetName val="Label WPE"/>
      <sheetName val="Sprint"/>
      <sheetName val="Electronics Detail"/>
      <sheetName val="Electronics"/>
      <sheetName val="Telephone"/>
      <sheetName val="CBISD471"/>
      <sheetName val="ERate"/>
      <sheetName val="WAN"/>
    </sheetNames>
    <sheetDataSet>
      <sheetData sheetId="2">
        <row r="2">
          <cell r="A2" t="str">
            <v>CAMPNAME</v>
          </cell>
          <cell r="B2" t="str">
            <v>ABBR</v>
          </cell>
          <cell r="C2" t="str">
            <v>CAMPNO</v>
          </cell>
          <cell r="D2" t="str">
            <v>GRADES</v>
          </cell>
          <cell r="E2" t="str">
            <v>ADA - 3/8/99</v>
          </cell>
          <cell r="F2" t="str">
            <v>CL</v>
          </cell>
          <cell r="G2" t="str">
            <v>CLNoData</v>
          </cell>
          <cell r="H2" t="str">
            <v>CABLING</v>
          </cell>
        </row>
        <row r="3">
          <cell r="A3" t="str">
            <v>Columbia HS</v>
          </cell>
          <cell r="B3" t="str">
            <v>CHS</v>
          </cell>
          <cell r="C3" t="str">
            <v>001</v>
          </cell>
          <cell r="D3" t="str">
            <v>9-12</v>
          </cell>
          <cell r="E3">
            <v>968</v>
          </cell>
          <cell r="F3">
            <v>68</v>
          </cell>
          <cell r="G3">
            <v>31</v>
          </cell>
          <cell r="H3">
            <v>155</v>
          </cell>
        </row>
        <row r="4">
          <cell r="A4" t="str">
            <v>West Columbia JH</v>
          </cell>
          <cell r="B4" t="str">
            <v>WCJH</v>
          </cell>
          <cell r="C4" t="str">
            <v>042</v>
          </cell>
          <cell r="D4" t="str">
            <v>7-8</v>
          </cell>
          <cell r="E4">
            <v>532</v>
          </cell>
          <cell r="F4">
            <v>54</v>
          </cell>
          <cell r="G4">
            <v>46</v>
          </cell>
          <cell r="H4">
            <v>164</v>
          </cell>
        </row>
        <row r="5">
          <cell r="A5" t="str">
            <v>Brazoria Int</v>
          </cell>
          <cell r="B5" t="str">
            <v>BI</v>
          </cell>
          <cell r="C5" t="str">
            <v>103</v>
          </cell>
          <cell r="D5" t="str">
            <v>5-6</v>
          </cell>
          <cell r="E5">
            <v>268</v>
          </cell>
          <cell r="F5">
            <v>17</v>
          </cell>
          <cell r="G5">
            <v>0</v>
          </cell>
          <cell r="H5">
            <v>103</v>
          </cell>
        </row>
        <row r="6">
          <cell r="A6" t="str">
            <v>Charlie Brown Int</v>
          </cell>
          <cell r="B6" t="str">
            <v>CBI</v>
          </cell>
          <cell r="C6" t="str">
            <v>104</v>
          </cell>
          <cell r="D6" t="str">
            <v>5-6</v>
          </cell>
          <cell r="E6">
            <v>229</v>
          </cell>
          <cell r="F6">
            <v>15</v>
          </cell>
          <cell r="G6">
            <v>12</v>
          </cell>
          <cell r="H6">
            <v>15</v>
          </cell>
        </row>
        <row r="7">
          <cell r="A7" t="str">
            <v>Brazoria Elem</v>
          </cell>
          <cell r="B7" t="str">
            <v>BE</v>
          </cell>
          <cell r="C7" t="str">
            <v>101</v>
          </cell>
          <cell r="D7" t="str">
            <v>PK-4</v>
          </cell>
          <cell r="E7">
            <v>416</v>
          </cell>
          <cell r="F7">
            <v>29</v>
          </cell>
          <cell r="G7">
            <v>29</v>
          </cell>
          <cell r="H7">
            <v>41</v>
          </cell>
        </row>
        <row r="8">
          <cell r="A8" t="str">
            <v>West Columbia Elem</v>
          </cell>
          <cell r="B8" t="str">
            <v>WCE</v>
          </cell>
          <cell r="C8" t="str">
            <v>102</v>
          </cell>
          <cell r="D8" t="str">
            <v>K-4</v>
          </cell>
          <cell r="E8">
            <v>480</v>
          </cell>
          <cell r="F8">
            <v>37</v>
          </cell>
          <cell r="G8">
            <v>37</v>
          </cell>
          <cell r="H8">
            <v>7</v>
          </cell>
        </row>
        <row r="9">
          <cell r="A9" t="str">
            <v>Tanner Elem</v>
          </cell>
          <cell r="B9" t="str">
            <v>TE</v>
          </cell>
          <cell r="C9" t="str">
            <v>105</v>
          </cell>
          <cell r="D9" t="str">
            <v>EE-K</v>
          </cell>
          <cell r="E9">
            <v>243</v>
          </cell>
          <cell r="F9">
            <v>20</v>
          </cell>
          <cell r="G9">
            <v>16</v>
          </cell>
          <cell r="H9">
            <v>20</v>
          </cell>
        </row>
        <row r="10">
          <cell r="A10" t="str">
            <v>Wild Peach Elem</v>
          </cell>
          <cell r="B10" t="str">
            <v>WPE</v>
          </cell>
          <cell r="C10" t="str">
            <v>106</v>
          </cell>
          <cell r="D10" t="str">
            <v>1-4</v>
          </cell>
          <cell r="E10">
            <v>364</v>
          </cell>
          <cell r="F10">
            <v>27</v>
          </cell>
          <cell r="G10">
            <v>27</v>
          </cell>
          <cell r="H10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" sqref="B8"/>
    </sheetView>
  </sheetViews>
  <sheetFormatPr defaultColWidth="9.140625" defaultRowHeight="12.75"/>
  <cols>
    <col min="1" max="1" width="12.7109375" style="0" customWidth="1"/>
    <col min="2" max="4" width="7.7109375" style="0" customWidth="1"/>
    <col min="5" max="10" width="7.7109375" style="0" hidden="1" customWidth="1"/>
    <col min="11" max="11" width="7.7109375" style="8" customWidth="1"/>
    <col min="12" max="12" width="7.7109375" style="0" customWidth="1"/>
    <col min="13" max="13" width="31.8515625" style="0" customWidth="1"/>
    <col min="14" max="15" width="6.7109375" style="0" customWidth="1"/>
    <col min="16" max="16" width="8.7109375" style="0" customWidth="1"/>
    <col min="17" max="18" width="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2" t="s">
        <v>13</v>
      </c>
      <c r="B2" s="2" t="s">
        <v>14</v>
      </c>
      <c r="C2" s="2" t="s">
        <v>15</v>
      </c>
      <c r="D2" s="3" t="s">
        <v>16</v>
      </c>
      <c r="E2" s="2">
        <v>968</v>
      </c>
      <c r="F2" s="4">
        <v>68</v>
      </c>
      <c r="G2" s="4">
        <v>31</v>
      </c>
      <c r="H2" s="4">
        <v>155</v>
      </c>
      <c r="I2" s="2" t="s">
        <v>17</v>
      </c>
      <c r="J2" s="4">
        <v>34</v>
      </c>
      <c r="K2" s="5">
        <v>17</v>
      </c>
      <c r="L2" s="2" t="s">
        <v>18</v>
      </c>
      <c r="M2" s="2">
        <v>5</v>
      </c>
    </row>
    <row r="3" spans="6:13" ht="13.5" thickBot="1">
      <c r="F3" s="6">
        <v>107</v>
      </c>
      <c r="G3" s="6">
        <v>25</v>
      </c>
      <c r="H3" s="7">
        <v>310</v>
      </c>
      <c r="M3" s="9" t="s">
        <v>19</v>
      </c>
    </row>
    <row r="4" spans="1:18" ht="13.5" thickBot="1">
      <c r="A4" s="10" t="s">
        <v>20</v>
      </c>
      <c r="B4" s="11" t="s">
        <v>21</v>
      </c>
      <c r="C4" s="11" t="s">
        <v>11</v>
      </c>
      <c r="D4" s="11" t="s">
        <v>22</v>
      </c>
      <c r="E4" s="11" t="s">
        <v>23</v>
      </c>
      <c r="F4" s="11" t="s">
        <v>24</v>
      </c>
      <c r="G4" s="11" t="s">
        <v>10</v>
      </c>
      <c r="H4" s="11" t="s">
        <v>25</v>
      </c>
      <c r="I4" s="11" t="s">
        <v>26</v>
      </c>
      <c r="J4" s="11" t="s">
        <v>27</v>
      </c>
      <c r="K4" s="11" t="s">
        <v>28</v>
      </c>
      <c r="L4" s="11" t="s">
        <v>29</v>
      </c>
      <c r="M4" s="12" t="s">
        <v>30</v>
      </c>
      <c r="N4" s="13" t="s">
        <v>31</v>
      </c>
      <c r="O4" s="14" t="s">
        <v>32</v>
      </c>
      <c r="P4" s="14" t="s">
        <v>33</v>
      </c>
      <c r="Q4" s="14" t="s">
        <v>34</v>
      </c>
      <c r="R4" s="14" t="s">
        <v>35</v>
      </c>
    </row>
    <row r="5" spans="1:19" ht="12.75">
      <c r="A5" s="15" t="s">
        <v>36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6" t="s">
        <v>37</v>
      </c>
      <c r="M5" s="16"/>
      <c r="N5">
        <f aca="true" t="shared" si="0" ref="N5:N36">IF(B5+C5=1,1,0)</f>
        <v>0</v>
      </c>
      <c r="O5">
        <f aca="true" t="shared" si="1" ref="O5:O10">IF(B5+C5=2,1,0)</f>
        <v>0</v>
      </c>
      <c r="P5">
        <f aca="true" t="shared" si="2" ref="P5:P10">IF(B5+C5=3,1,0)</f>
        <v>0</v>
      </c>
      <c r="Q5">
        <f aca="true" t="shared" si="3" ref="Q5:Q10">IF(B5+C5&gt;3,1,0)</f>
        <v>0</v>
      </c>
      <c r="R5">
        <f aca="true" t="shared" si="4" ref="R5:R36">(O5*2)+(P5*3)+(Q5*4)+N5</f>
        <v>0</v>
      </c>
      <c r="S5">
        <f aca="true" t="shared" si="5" ref="S5:S36">IF(B5+C5=R5,"","Bad")</f>
      </c>
    </row>
    <row r="6" spans="1:19" ht="12.7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>
        <f t="shared" si="0"/>
        <v>0</v>
      </c>
      <c r="O6">
        <f t="shared" si="1"/>
        <v>0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</c>
    </row>
    <row r="7" spans="1:19" ht="12.75">
      <c r="A7" s="15" t="s">
        <v>39</v>
      </c>
      <c r="B7" s="16"/>
      <c r="C7" s="16"/>
      <c r="D7" s="16"/>
      <c r="E7" s="16"/>
      <c r="F7" s="16"/>
      <c r="G7" s="16"/>
      <c r="H7" s="16"/>
      <c r="I7" s="16"/>
      <c r="J7" s="16"/>
      <c r="K7" s="17"/>
      <c r="L7" s="16"/>
      <c r="M7" s="16"/>
      <c r="N7">
        <f t="shared" si="0"/>
        <v>0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</c>
    </row>
    <row r="8" spans="1:19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>
        <f t="shared" si="0"/>
        <v>0</v>
      </c>
      <c r="O8">
        <f t="shared" si="1"/>
        <v>0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</c>
    </row>
    <row r="9" spans="1:19" ht="12.75">
      <c r="A9" s="21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20"/>
      <c r="L9" s="19"/>
      <c r="M9" s="22"/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</c>
    </row>
    <row r="10" spans="1:19" ht="12.75">
      <c r="A10" s="19" t="s">
        <v>41</v>
      </c>
      <c r="B10" s="19">
        <v>2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20"/>
      <c r="L10" s="19"/>
      <c r="M10" s="19" t="str">
        <f aca="true" t="shared" si="6" ref="M10:M30">IF(C10=1,"Basic Handset"," ")</f>
        <v>Basic Handset</v>
      </c>
      <c r="N10">
        <f t="shared" si="0"/>
        <v>0</v>
      </c>
      <c r="O10">
        <f t="shared" si="1"/>
        <v>0</v>
      </c>
      <c r="P10">
        <f t="shared" si="2"/>
        <v>1</v>
      </c>
      <c r="Q10">
        <f t="shared" si="3"/>
        <v>0</v>
      </c>
      <c r="R10">
        <f t="shared" si="4"/>
        <v>3</v>
      </c>
      <c r="S10">
        <f t="shared" si="5"/>
      </c>
    </row>
    <row r="11" spans="1:19" ht="12.75">
      <c r="A11" s="19" t="s">
        <v>42</v>
      </c>
      <c r="B11" s="19">
        <v>20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20"/>
      <c r="L11" s="23"/>
      <c r="M11" s="19" t="str">
        <f t="shared" si="6"/>
        <v>Basic Handset</v>
      </c>
      <c r="N11">
        <f t="shared" si="0"/>
        <v>0</v>
      </c>
      <c r="O11">
        <v>9</v>
      </c>
      <c r="P11">
        <v>1</v>
      </c>
      <c r="Q11">
        <v>0</v>
      </c>
      <c r="R11">
        <f t="shared" si="4"/>
        <v>21</v>
      </c>
      <c r="S11">
        <f t="shared" si="5"/>
      </c>
    </row>
    <row r="12" spans="1:19" ht="12.75">
      <c r="A12" s="19" t="s">
        <v>43</v>
      </c>
      <c r="B12" s="19">
        <v>2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20"/>
      <c r="L12" s="19"/>
      <c r="M12" s="19" t="str">
        <f t="shared" si="6"/>
        <v>Basic Handset</v>
      </c>
      <c r="N12">
        <f t="shared" si="0"/>
        <v>0</v>
      </c>
      <c r="O12">
        <f>IF(B12+C12=2,1,0)</f>
        <v>0</v>
      </c>
      <c r="P12">
        <f>IF(B12+C12=3,1,0)</f>
        <v>1</v>
      </c>
      <c r="Q12">
        <f>IF(B12+C12&gt;3,1,0)</f>
        <v>0</v>
      </c>
      <c r="R12">
        <f t="shared" si="4"/>
        <v>3</v>
      </c>
      <c r="S12">
        <f t="shared" si="5"/>
      </c>
    </row>
    <row r="13" spans="1:19" ht="12.75">
      <c r="A13" s="19" t="s">
        <v>44</v>
      </c>
      <c r="B13" s="19">
        <f>B12</f>
        <v>2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20"/>
      <c r="L13" s="19"/>
      <c r="M13" s="19" t="str">
        <f t="shared" si="6"/>
        <v>Basic Handset</v>
      </c>
      <c r="N13">
        <f t="shared" si="0"/>
        <v>0</v>
      </c>
      <c r="O13">
        <f>IF(B13+C13=2,1,0)</f>
        <v>0</v>
      </c>
      <c r="P13">
        <f>IF(B13+C13=3,1,0)</f>
        <v>1</v>
      </c>
      <c r="Q13">
        <f>IF(B13+C13&gt;3,1,0)</f>
        <v>0</v>
      </c>
      <c r="R13">
        <f t="shared" si="4"/>
        <v>3</v>
      </c>
      <c r="S13">
        <f t="shared" si="5"/>
      </c>
    </row>
    <row r="14" spans="1:19" ht="12.75">
      <c r="A14" s="19" t="s">
        <v>45</v>
      </c>
      <c r="B14" s="19">
        <f>B13</f>
        <v>2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20"/>
      <c r="L14" s="19"/>
      <c r="M14" s="19" t="str">
        <f t="shared" si="6"/>
        <v>Basic Handset</v>
      </c>
      <c r="N14">
        <f t="shared" si="0"/>
        <v>0</v>
      </c>
      <c r="O14">
        <f>IF(B14+C14=2,1,0)</f>
        <v>0</v>
      </c>
      <c r="P14">
        <f>IF(B14+C14=3,1,0)</f>
        <v>1</v>
      </c>
      <c r="Q14">
        <f>IF(B14+C14&gt;3,1,0)</f>
        <v>0</v>
      </c>
      <c r="R14">
        <f t="shared" si="4"/>
        <v>3</v>
      </c>
      <c r="S14">
        <f t="shared" si="5"/>
      </c>
    </row>
    <row r="15" spans="1:19" ht="12.75">
      <c r="A15" s="19" t="s">
        <v>46</v>
      </c>
      <c r="B15" s="19">
        <v>6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20"/>
      <c r="L15" s="19"/>
      <c r="M15" s="19" t="str">
        <f t="shared" si="6"/>
        <v>Basic Handset</v>
      </c>
      <c r="N15">
        <f t="shared" si="0"/>
        <v>0</v>
      </c>
      <c r="O15">
        <f>IF(B15+C15=2,1,0)</f>
        <v>0</v>
      </c>
      <c r="P15">
        <v>1</v>
      </c>
      <c r="Q15">
        <f>IF(B15+C15&gt;3,1,0)</f>
        <v>1</v>
      </c>
      <c r="R15">
        <f t="shared" si="4"/>
        <v>7</v>
      </c>
      <c r="S15">
        <f t="shared" si="5"/>
      </c>
    </row>
    <row r="16" spans="1:19" ht="12.75">
      <c r="A16" s="19" t="s">
        <v>47</v>
      </c>
      <c r="B16" s="19">
        <f>B15</f>
        <v>6</v>
      </c>
      <c r="C16" s="19">
        <v>1</v>
      </c>
      <c r="D16" s="19">
        <v>1</v>
      </c>
      <c r="E16" s="19">
        <v>1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20"/>
      <c r="L16" s="19"/>
      <c r="M16" s="19" t="str">
        <f t="shared" si="6"/>
        <v>Basic Handset</v>
      </c>
      <c r="N16">
        <f t="shared" si="0"/>
        <v>0</v>
      </c>
      <c r="O16">
        <f>IF(B16+C16=2,1,0)</f>
        <v>0</v>
      </c>
      <c r="P16">
        <v>1</v>
      </c>
      <c r="Q16">
        <f>IF(B16+C16&gt;3,1,0)</f>
        <v>1</v>
      </c>
      <c r="R16">
        <f t="shared" si="4"/>
        <v>7</v>
      </c>
      <c r="S16">
        <f t="shared" si="5"/>
      </c>
    </row>
    <row r="17" spans="1:19" ht="12.75">
      <c r="A17" s="19" t="s">
        <v>48</v>
      </c>
      <c r="B17" s="19">
        <v>12</v>
      </c>
      <c r="C17" s="19">
        <v>1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20"/>
      <c r="L17" s="19"/>
      <c r="M17" s="19" t="str">
        <f t="shared" si="6"/>
        <v>Basic Handset</v>
      </c>
      <c r="N17">
        <f t="shared" si="0"/>
        <v>0</v>
      </c>
      <c r="O17">
        <v>5</v>
      </c>
      <c r="P17">
        <v>1</v>
      </c>
      <c r="Q17">
        <v>0</v>
      </c>
      <c r="R17">
        <f t="shared" si="4"/>
        <v>13</v>
      </c>
      <c r="S17">
        <f t="shared" si="5"/>
      </c>
    </row>
    <row r="18" spans="1:19" ht="12.75">
      <c r="A18" s="19" t="s">
        <v>49</v>
      </c>
      <c r="B18" s="19">
        <v>2</v>
      </c>
      <c r="C18" s="19">
        <v>1</v>
      </c>
      <c r="D18" s="19">
        <v>1</v>
      </c>
      <c r="E18" s="19">
        <v>1</v>
      </c>
      <c r="F18" s="19">
        <v>1</v>
      </c>
      <c r="G18" s="19">
        <v>1</v>
      </c>
      <c r="H18" s="19">
        <v>1</v>
      </c>
      <c r="I18" s="19">
        <v>1</v>
      </c>
      <c r="J18" s="19">
        <v>1</v>
      </c>
      <c r="K18" s="20"/>
      <c r="L18" s="23"/>
      <c r="M18" s="19" t="str">
        <f t="shared" si="6"/>
        <v>Basic Handset</v>
      </c>
      <c r="N18">
        <f t="shared" si="0"/>
        <v>0</v>
      </c>
      <c r="O18">
        <f aca="true" t="shared" si="7" ref="O18:O40">IF(B18+C18=2,1,0)</f>
        <v>0</v>
      </c>
      <c r="P18">
        <f>IF(B18+C18=3,1,0)</f>
        <v>1</v>
      </c>
      <c r="Q18">
        <f aca="true" t="shared" si="8" ref="Q18:Q40">IF(B18+C18&gt;3,1,0)</f>
        <v>0</v>
      </c>
      <c r="R18">
        <f t="shared" si="4"/>
        <v>3</v>
      </c>
      <c r="S18">
        <f t="shared" si="5"/>
      </c>
    </row>
    <row r="19" spans="1:19" ht="12.75">
      <c r="A19" s="19" t="s">
        <v>50</v>
      </c>
      <c r="B19" s="19">
        <v>2</v>
      </c>
      <c r="C19" s="19">
        <v>1</v>
      </c>
      <c r="D19" s="19">
        <v>0</v>
      </c>
      <c r="E19" s="19">
        <v>1</v>
      </c>
      <c r="F19" s="19">
        <v>1</v>
      </c>
      <c r="G19" s="19">
        <v>0</v>
      </c>
      <c r="H19" s="19">
        <v>0</v>
      </c>
      <c r="I19" s="19">
        <v>0</v>
      </c>
      <c r="J19" s="19">
        <v>1</v>
      </c>
      <c r="K19" s="20"/>
      <c r="L19" s="19"/>
      <c r="M19" s="19" t="str">
        <f t="shared" si="6"/>
        <v>Basic Handset</v>
      </c>
      <c r="N19">
        <f t="shared" si="0"/>
        <v>0</v>
      </c>
      <c r="O19">
        <f t="shared" si="7"/>
        <v>0</v>
      </c>
      <c r="P19">
        <f>IF(B19+C19=3,1,0)</f>
        <v>1</v>
      </c>
      <c r="Q19">
        <f t="shared" si="8"/>
        <v>0</v>
      </c>
      <c r="R19">
        <f t="shared" si="4"/>
        <v>3</v>
      </c>
      <c r="S19">
        <f t="shared" si="5"/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19"/>
      <c r="M20" s="19" t="str">
        <f t="shared" si="6"/>
        <v> </v>
      </c>
      <c r="N20">
        <f t="shared" si="0"/>
        <v>0</v>
      </c>
      <c r="O20">
        <f t="shared" si="7"/>
        <v>0</v>
      </c>
      <c r="P20">
        <f>IF(B20+C20=3,1,0)</f>
        <v>0</v>
      </c>
      <c r="Q20">
        <f t="shared" si="8"/>
        <v>0</v>
      </c>
      <c r="R20">
        <f t="shared" si="4"/>
        <v>0</v>
      </c>
      <c r="S20">
        <f t="shared" si="5"/>
      </c>
    </row>
    <row r="21" spans="1:19" ht="12.75">
      <c r="A21" s="19" t="s">
        <v>51</v>
      </c>
      <c r="B21" s="19">
        <v>6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>
        <v>1</v>
      </c>
      <c r="K21" s="20"/>
      <c r="L21" s="19"/>
      <c r="M21" s="19" t="str">
        <f t="shared" si="6"/>
        <v>Basic Handset</v>
      </c>
      <c r="N21">
        <f t="shared" si="0"/>
        <v>0</v>
      </c>
      <c r="O21">
        <f t="shared" si="7"/>
        <v>0</v>
      </c>
      <c r="P21">
        <v>1</v>
      </c>
      <c r="Q21">
        <f t="shared" si="8"/>
        <v>1</v>
      </c>
      <c r="R21">
        <f t="shared" si="4"/>
        <v>7</v>
      </c>
      <c r="S21">
        <f t="shared" si="5"/>
      </c>
    </row>
    <row r="22" spans="1:19" ht="12.75">
      <c r="A22" s="19" t="s">
        <v>52</v>
      </c>
      <c r="B22" s="19">
        <v>6</v>
      </c>
      <c r="C22" s="19">
        <v>1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20"/>
      <c r="L22" s="19"/>
      <c r="M22" s="19" t="str">
        <f t="shared" si="6"/>
        <v>Basic Handset</v>
      </c>
      <c r="N22">
        <f t="shared" si="0"/>
        <v>0</v>
      </c>
      <c r="O22">
        <f t="shared" si="7"/>
        <v>0</v>
      </c>
      <c r="P22">
        <v>1</v>
      </c>
      <c r="Q22">
        <f t="shared" si="8"/>
        <v>1</v>
      </c>
      <c r="R22">
        <f t="shared" si="4"/>
        <v>7</v>
      </c>
      <c r="S22">
        <f t="shared" si="5"/>
      </c>
    </row>
    <row r="23" spans="1:19" ht="12.75">
      <c r="A23" s="19" t="s">
        <v>53</v>
      </c>
      <c r="B23" s="19">
        <v>6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  <c r="K23" s="20"/>
      <c r="L23" s="19"/>
      <c r="M23" s="19" t="str">
        <f t="shared" si="6"/>
        <v>Basic Handset</v>
      </c>
      <c r="N23">
        <f t="shared" si="0"/>
        <v>0</v>
      </c>
      <c r="O23">
        <f t="shared" si="7"/>
        <v>0</v>
      </c>
      <c r="P23">
        <v>1</v>
      </c>
      <c r="Q23">
        <f t="shared" si="8"/>
        <v>1</v>
      </c>
      <c r="R23">
        <f t="shared" si="4"/>
        <v>7</v>
      </c>
      <c r="S23">
        <f t="shared" si="5"/>
      </c>
    </row>
    <row r="24" spans="1:19" ht="12.75">
      <c r="A24" s="19" t="s">
        <v>54</v>
      </c>
      <c r="B24" s="19">
        <v>6</v>
      </c>
      <c r="C24" s="19">
        <v>1</v>
      </c>
      <c r="D24" s="19">
        <v>1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20"/>
      <c r="L24" s="19"/>
      <c r="M24" s="19" t="str">
        <f t="shared" si="6"/>
        <v>Basic Handset</v>
      </c>
      <c r="N24">
        <f t="shared" si="0"/>
        <v>0</v>
      </c>
      <c r="O24">
        <f t="shared" si="7"/>
        <v>0</v>
      </c>
      <c r="P24">
        <v>1</v>
      </c>
      <c r="Q24">
        <f t="shared" si="8"/>
        <v>1</v>
      </c>
      <c r="R24">
        <f t="shared" si="4"/>
        <v>7</v>
      </c>
      <c r="S24">
        <f t="shared" si="5"/>
      </c>
    </row>
    <row r="25" spans="1:19" ht="12.75">
      <c r="A25" s="19" t="s">
        <v>55</v>
      </c>
      <c r="B25" s="19">
        <v>6</v>
      </c>
      <c r="C25" s="19">
        <v>1</v>
      </c>
      <c r="D25" s="19">
        <v>1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20"/>
      <c r="L25" s="19"/>
      <c r="M25" s="19" t="str">
        <f t="shared" si="6"/>
        <v>Basic Handset</v>
      </c>
      <c r="N25">
        <f t="shared" si="0"/>
        <v>0</v>
      </c>
      <c r="O25">
        <f t="shared" si="7"/>
        <v>0</v>
      </c>
      <c r="P25">
        <v>1</v>
      </c>
      <c r="Q25">
        <f t="shared" si="8"/>
        <v>1</v>
      </c>
      <c r="R25">
        <f t="shared" si="4"/>
        <v>7</v>
      </c>
      <c r="S25">
        <f t="shared" si="5"/>
      </c>
    </row>
    <row r="26" spans="1:19" ht="12.75">
      <c r="A26" s="19" t="s">
        <v>56</v>
      </c>
      <c r="B26" s="19">
        <f>B15</f>
        <v>6</v>
      </c>
      <c r="C26" s="19">
        <v>1</v>
      </c>
      <c r="D26" s="19">
        <v>1</v>
      </c>
      <c r="E26" s="19">
        <v>1</v>
      </c>
      <c r="F26" s="19">
        <v>1</v>
      </c>
      <c r="G26" s="19">
        <v>1</v>
      </c>
      <c r="H26" s="19">
        <v>1</v>
      </c>
      <c r="I26" s="19">
        <v>1</v>
      </c>
      <c r="J26" s="19">
        <v>1</v>
      </c>
      <c r="K26" s="20"/>
      <c r="L26" s="19"/>
      <c r="M26" s="19" t="str">
        <f t="shared" si="6"/>
        <v>Basic Handset</v>
      </c>
      <c r="N26">
        <f t="shared" si="0"/>
        <v>0</v>
      </c>
      <c r="O26">
        <f t="shared" si="7"/>
        <v>0</v>
      </c>
      <c r="P26">
        <v>1</v>
      </c>
      <c r="Q26">
        <f t="shared" si="8"/>
        <v>1</v>
      </c>
      <c r="R26">
        <f t="shared" si="4"/>
        <v>7</v>
      </c>
      <c r="S26">
        <f t="shared" si="5"/>
      </c>
    </row>
    <row r="27" spans="1:19" ht="12.75">
      <c r="A27" s="19" t="s">
        <v>57</v>
      </c>
      <c r="B27" s="19">
        <f>B16</f>
        <v>6</v>
      </c>
      <c r="C27" s="19">
        <v>1</v>
      </c>
      <c r="D27" s="19">
        <v>1</v>
      </c>
      <c r="E27" s="19">
        <v>1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20"/>
      <c r="L27" s="19"/>
      <c r="M27" s="19" t="str">
        <f t="shared" si="6"/>
        <v>Basic Handset</v>
      </c>
      <c r="N27">
        <f t="shared" si="0"/>
        <v>0</v>
      </c>
      <c r="O27">
        <f t="shared" si="7"/>
        <v>0</v>
      </c>
      <c r="P27">
        <v>1</v>
      </c>
      <c r="Q27">
        <f t="shared" si="8"/>
        <v>1</v>
      </c>
      <c r="R27">
        <f t="shared" si="4"/>
        <v>7</v>
      </c>
      <c r="S27">
        <f t="shared" si="5"/>
      </c>
    </row>
    <row r="28" spans="1:19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19"/>
      <c r="M28" s="19" t="str">
        <f t="shared" si="6"/>
        <v> </v>
      </c>
      <c r="N28">
        <f t="shared" si="0"/>
        <v>0</v>
      </c>
      <c r="O28">
        <f t="shared" si="7"/>
        <v>0</v>
      </c>
      <c r="P28">
        <f aca="true" t="shared" si="9" ref="P28:P40">IF(B28+C28=3,1,0)</f>
        <v>0</v>
      </c>
      <c r="Q28">
        <f t="shared" si="8"/>
        <v>0</v>
      </c>
      <c r="R28">
        <f t="shared" si="4"/>
        <v>0</v>
      </c>
      <c r="S28">
        <f t="shared" si="5"/>
      </c>
    </row>
    <row r="29" spans="1:19" ht="12.75">
      <c r="A29" s="19" t="s">
        <v>58</v>
      </c>
      <c r="B29" s="19">
        <v>2</v>
      </c>
      <c r="C29" s="19">
        <v>1</v>
      </c>
      <c r="D29" s="19">
        <v>0</v>
      </c>
      <c r="E29" s="19">
        <v>1</v>
      </c>
      <c r="F29" s="19">
        <v>1</v>
      </c>
      <c r="G29" s="19">
        <v>0</v>
      </c>
      <c r="H29" s="19">
        <v>0</v>
      </c>
      <c r="I29" s="19">
        <v>0</v>
      </c>
      <c r="J29" s="19">
        <v>1</v>
      </c>
      <c r="K29" s="20"/>
      <c r="L29" s="19"/>
      <c r="M29" s="19" t="str">
        <f t="shared" si="6"/>
        <v>Basic Handset</v>
      </c>
      <c r="N29">
        <f t="shared" si="0"/>
        <v>0</v>
      </c>
      <c r="O29">
        <f t="shared" si="7"/>
        <v>0</v>
      </c>
      <c r="P29">
        <f t="shared" si="9"/>
        <v>1</v>
      </c>
      <c r="Q29">
        <f t="shared" si="8"/>
        <v>0</v>
      </c>
      <c r="R29">
        <f t="shared" si="4"/>
        <v>3</v>
      </c>
      <c r="S29">
        <f t="shared" si="5"/>
      </c>
    </row>
    <row r="30" spans="1:19" ht="12.75">
      <c r="A30" s="19" t="s">
        <v>59</v>
      </c>
      <c r="B30" s="19">
        <v>2</v>
      </c>
      <c r="C30" s="19">
        <v>1</v>
      </c>
      <c r="D30" s="19">
        <v>0</v>
      </c>
      <c r="E30" s="19">
        <v>1</v>
      </c>
      <c r="F30" s="19">
        <v>1</v>
      </c>
      <c r="G30" s="19">
        <v>0</v>
      </c>
      <c r="H30" s="19">
        <v>0</v>
      </c>
      <c r="I30" s="19">
        <v>0</v>
      </c>
      <c r="J30" s="19">
        <v>1</v>
      </c>
      <c r="K30" s="20"/>
      <c r="L30" s="19"/>
      <c r="M30" s="19" t="str">
        <f t="shared" si="6"/>
        <v>Basic Handset</v>
      </c>
      <c r="N30">
        <f t="shared" si="0"/>
        <v>0</v>
      </c>
      <c r="O30">
        <f t="shared" si="7"/>
        <v>0</v>
      </c>
      <c r="P30">
        <f t="shared" si="9"/>
        <v>1</v>
      </c>
      <c r="Q30">
        <f t="shared" si="8"/>
        <v>0</v>
      </c>
      <c r="R30">
        <f t="shared" si="4"/>
        <v>3</v>
      </c>
      <c r="S30">
        <f t="shared" si="5"/>
      </c>
    </row>
    <row r="31" spans="1:19" ht="12.75">
      <c r="A31" s="19" t="s">
        <v>60</v>
      </c>
      <c r="B31" s="19">
        <v>2</v>
      </c>
      <c r="C31" s="19">
        <v>1</v>
      </c>
      <c r="D31" s="19">
        <v>0</v>
      </c>
      <c r="E31" s="19">
        <v>1</v>
      </c>
      <c r="F31" s="19">
        <v>1</v>
      </c>
      <c r="G31" s="19">
        <v>0</v>
      </c>
      <c r="H31" s="19">
        <v>0</v>
      </c>
      <c r="I31" s="19">
        <v>0</v>
      </c>
      <c r="J31" s="19">
        <v>1</v>
      </c>
      <c r="K31" s="20"/>
      <c r="L31" s="19"/>
      <c r="M31" s="19" t="s">
        <v>61</v>
      </c>
      <c r="N31">
        <f t="shared" si="0"/>
        <v>0</v>
      </c>
      <c r="O31">
        <f t="shared" si="7"/>
        <v>0</v>
      </c>
      <c r="P31">
        <f t="shared" si="9"/>
        <v>1</v>
      </c>
      <c r="Q31">
        <f t="shared" si="8"/>
        <v>0</v>
      </c>
      <c r="R31">
        <f t="shared" si="4"/>
        <v>3</v>
      </c>
      <c r="S31">
        <f t="shared" si="5"/>
      </c>
    </row>
    <row r="32" spans="1:19" ht="12.75">
      <c r="A32" s="19" t="s">
        <v>62</v>
      </c>
      <c r="B32" s="19">
        <v>2</v>
      </c>
      <c r="C32" s="19">
        <v>1</v>
      </c>
      <c r="D32" s="19">
        <v>0</v>
      </c>
      <c r="E32" s="19">
        <v>1</v>
      </c>
      <c r="F32" s="19">
        <v>1</v>
      </c>
      <c r="G32" s="19">
        <v>0</v>
      </c>
      <c r="H32" s="19">
        <v>0</v>
      </c>
      <c r="I32" s="19">
        <v>0</v>
      </c>
      <c r="J32" s="19">
        <v>1</v>
      </c>
      <c r="K32" s="20"/>
      <c r="L32" s="19"/>
      <c r="M32" s="19" t="str">
        <f>IF(C32=1,"Basic Handset"," ")</f>
        <v>Basic Handset</v>
      </c>
      <c r="N32">
        <f t="shared" si="0"/>
        <v>0</v>
      </c>
      <c r="O32">
        <f t="shared" si="7"/>
        <v>0</v>
      </c>
      <c r="P32">
        <f t="shared" si="9"/>
        <v>1</v>
      </c>
      <c r="Q32">
        <f t="shared" si="8"/>
        <v>0</v>
      </c>
      <c r="R32">
        <f t="shared" si="4"/>
        <v>3</v>
      </c>
      <c r="S32">
        <f t="shared" si="5"/>
      </c>
    </row>
    <row r="33" spans="1:19" ht="12.75">
      <c r="A33" s="19" t="s">
        <v>63</v>
      </c>
      <c r="B33" s="19">
        <v>2</v>
      </c>
      <c r="C33" s="19">
        <v>1</v>
      </c>
      <c r="D33" s="19">
        <v>0</v>
      </c>
      <c r="E33" s="19">
        <v>1</v>
      </c>
      <c r="F33" s="19">
        <v>1</v>
      </c>
      <c r="G33" s="19">
        <v>0</v>
      </c>
      <c r="H33" s="19">
        <v>0</v>
      </c>
      <c r="I33" s="19">
        <v>0</v>
      </c>
      <c r="J33" s="19">
        <v>1</v>
      </c>
      <c r="K33" s="20"/>
      <c r="L33" s="19"/>
      <c r="M33" s="19" t="str">
        <f>IF(C33=1,"Basic Handset"," ")</f>
        <v>Basic Handset</v>
      </c>
      <c r="N33">
        <f t="shared" si="0"/>
        <v>0</v>
      </c>
      <c r="O33">
        <f t="shared" si="7"/>
        <v>0</v>
      </c>
      <c r="P33">
        <f t="shared" si="9"/>
        <v>1</v>
      </c>
      <c r="Q33">
        <f t="shared" si="8"/>
        <v>0</v>
      </c>
      <c r="R33">
        <f t="shared" si="4"/>
        <v>3</v>
      </c>
      <c r="S33">
        <f t="shared" si="5"/>
      </c>
    </row>
    <row r="34" spans="1:19" ht="12.75">
      <c r="A34" s="19" t="s">
        <v>64</v>
      </c>
      <c r="B34" s="19">
        <v>2</v>
      </c>
      <c r="C34" s="19">
        <v>1</v>
      </c>
      <c r="D34" s="19">
        <v>0</v>
      </c>
      <c r="E34" s="19">
        <v>1</v>
      </c>
      <c r="F34" s="19">
        <v>1</v>
      </c>
      <c r="G34" s="19">
        <v>0</v>
      </c>
      <c r="H34" s="19">
        <v>0</v>
      </c>
      <c r="I34" s="19">
        <v>0</v>
      </c>
      <c r="J34" s="19">
        <v>1</v>
      </c>
      <c r="K34" s="20"/>
      <c r="L34" s="19"/>
      <c r="M34" s="19" t="s">
        <v>61</v>
      </c>
      <c r="N34">
        <f t="shared" si="0"/>
        <v>0</v>
      </c>
      <c r="O34">
        <f t="shared" si="7"/>
        <v>0</v>
      </c>
      <c r="P34">
        <f t="shared" si="9"/>
        <v>1</v>
      </c>
      <c r="Q34">
        <f t="shared" si="8"/>
        <v>0</v>
      </c>
      <c r="R34">
        <f t="shared" si="4"/>
        <v>3</v>
      </c>
      <c r="S34">
        <f t="shared" si="5"/>
      </c>
    </row>
    <row r="35" spans="1:19" ht="12.75">
      <c r="A35" s="19" t="s">
        <v>65</v>
      </c>
      <c r="B35" s="19">
        <v>2</v>
      </c>
      <c r="C35" s="19">
        <v>1</v>
      </c>
      <c r="D35" s="19">
        <v>0</v>
      </c>
      <c r="E35" s="19">
        <v>1</v>
      </c>
      <c r="F35" s="19">
        <v>1</v>
      </c>
      <c r="G35" s="19">
        <v>0</v>
      </c>
      <c r="H35" s="19">
        <v>0</v>
      </c>
      <c r="I35" s="19">
        <v>0</v>
      </c>
      <c r="J35" s="19">
        <v>1</v>
      </c>
      <c r="K35" s="20"/>
      <c r="L35" s="19"/>
      <c r="M35" s="19" t="s">
        <v>61</v>
      </c>
      <c r="N35">
        <f t="shared" si="0"/>
        <v>0</v>
      </c>
      <c r="O35">
        <f t="shared" si="7"/>
        <v>0</v>
      </c>
      <c r="P35">
        <f t="shared" si="9"/>
        <v>1</v>
      </c>
      <c r="Q35">
        <f t="shared" si="8"/>
        <v>0</v>
      </c>
      <c r="R35">
        <f t="shared" si="4"/>
        <v>3</v>
      </c>
      <c r="S35">
        <f t="shared" si="5"/>
      </c>
    </row>
    <row r="36" spans="1:19" ht="12.75">
      <c r="A36" s="19" t="s">
        <v>66</v>
      </c>
      <c r="B36" s="19">
        <v>2</v>
      </c>
      <c r="C36" s="19">
        <v>1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1</v>
      </c>
      <c r="K36" s="20"/>
      <c r="L36" s="19"/>
      <c r="M36" s="19" t="s">
        <v>61</v>
      </c>
      <c r="N36">
        <f t="shared" si="0"/>
        <v>0</v>
      </c>
      <c r="O36">
        <f t="shared" si="7"/>
        <v>0</v>
      </c>
      <c r="P36">
        <f t="shared" si="9"/>
        <v>1</v>
      </c>
      <c r="Q36">
        <f t="shared" si="8"/>
        <v>0</v>
      </c>
      <c r="R36">
        <f t="shared" si="4"/>
        <v>3</v>
      </c>
      <c r="S36">
        <f t="shared" si="5"/>
      </c>
    </row>
    <row r="37" spans="1:19" ht="12.75">
      <c r="A37" s="19" t="s">
        <v>67</v>
      </c>
      <c r="B37" s="19">
        <v>2</v>
      </c>
      <c r="C37" s="19">
        <v>1</v>
      </c>
      <c r="D37" s="19">
        <v>1</v>
      </c>
      <c r="E37" s="19">
        <v>1</v>
      </c>
      <c r="F37" s="19">
        <v>1</v>
      </c>
      <c r="G37" s="19">
        <v>0</v>
      </c>
      <c r="H37" s="19">
        <v>0</v>
      </c>
      <c r="I37" s="19">
        <v>0</v>
      </c>
      <c r="J37" s="19">
        <v>1</v>
      </c>
      <c r="K37" s="20"/>
      <c r="L37" s="19"/>
      <c r="M37" s="19" t="str">
        <f>IF(C37=1,"Basic Handset"," ")</f>
        <v>Basic Handset</v>
      </c>
      <c r="N37">
        <f aca="true" t="shared" si="10" ref="N37:N55">IF(B37+C37=1,1,0)</f>
        <v>0</v>
      </c>
      <c r="O37">
        <f t="shared" si="7"/>
        <v>0</v>
      </c>
      <c r="P37">
        <f t="shared" si="9"/>
        <v>1</v>
      </c>
      <c r="Q37">
        <f t="shared" si="8"/>
        <v>0</v>
      </c>
      <c r="R37">
        <f aca="true" t="shared" si="11" ref="R37:R68">(O37*2)+(P37*3)+(Q37*4)+N37</f>
        <v>3</v>
      </c>
      <c r="S37">
        <f aca="true" t="shared" si="12" ref="S37:S68">IF(B37+C37=R37,"","Bad")</f>
      </c>
    </row>
    <row r="38" spans="1:19" ht="12.75">
      <c r="A38" s="19" t="s">
        <v>68</v>
      </c>
      <c r="B38" s="19">
        <v>2</v>
      </c>
      <c r="C38" s="19">
        <v>1</v>
      </c>
      <c r="D38" s="19">
        <v>0</v>
      </c>
      <c r="E38" s="19">
        <v>1</v>
      </c>
      <c r="F38" s="19">
        <v>1</v>
      </c>
      <c r="G38" s="19">
        <v>0</v>
      </c>
      <c r="H38" s="19">
        <v>0</v>
      </c>
      <c r="I38" s="19">
        <v>0</v>
      </c>
      <c r="J38" s="19">
        <v>1</v>
      </c>
      <c r="K38" s="20"/>
      <c r="L38" s="19"/>
      <c r="M38" s="19" t="s">
        <v>61</v>
      </c>
      <c r="N38">
        <f t="shared" si="10"/>
        <v>0</v>
      </c>
      <c r="O38">
        <f t="shared" si="7"/>
        <v>0</v>
      </c>
      <c r="P38">
        <f t="shared" si="9"/>
        <v>1</v>
      </c>
      <c r="Q38">
        <f t="shared" si="8"/>
        <v>0</v>
      </c>
      <c r="R38">
        <f t="shared" si="11"/>
        <v>3</v>
      </c>
      <c r="S38">
        <f t="shared" si="12"/>
      </c>
    </row>
    <row r="39" spans="1:19" ht="12.75">
      <c r="A39" s="19" t="s">
        <v>69</v>
      </c>
      <c r="B39" s="19">
        <v>2</v>
      </c>
      <c r="C39" s="19">
        <v>1</v>
      </c>
      <c r="D39" s="19">
        <v>0</v>
      </c>
      <c r="E39" s="19">
        <v>1</v>
      </c>
      <c r="F39" s="19">
        <v>1</v>
      </c>
      <c r="G39" s="19">
        <v>0</v>
      </c>
      <c r="H39" s="19">
        <v>0</v>
      </c>
      <c r="I39" s="19">
        <v>0</v>
      </c>
      <c r="J39" s="19">
        <v>1</v>
      </c>
      <c r="K39" s="20"/>
      <c r="L39" s="19"/>
      <c r="M39" s="19" t="s">
        <v>61</v>
      </c>
      <c r="N39">
        <f t="shared" si="10"/>
        <v>0</v>
      </c>
      <c r="O39">
        <f t="shared" si="7"/>
        <v>0</v>
      </c>
      <c r="P39">
        <f t="shared" si="9"/>
        <v>1</v>
      </c>
      <c r="Q39">
        <f t="shared" si="8"/>
        <v>0</v>
      </c>
      <c r="R39">
        <f t="shared" si="11"/>
        <v>3</v>
      </c>
      <c r="S39">
        <f t="shared" si="12"/>
      </c>
    </row>
    <row r="40" spans="1:19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20"/>
      <c r="L40" s="19"/>
      <c r="M40" s="19" t="str">
        <f aca="true" t="shared" si="13" ref="M40:M45">IF(C40=1,"Basic Handset"," ")</f>
        <v> </v>
      </c>
      <c r="N40">
        <f t="shared" si="10"/>
        <v>0</v>
      </c>
      <c r="O40">
        <f t="shared" si="7"/>
        <v>0</v>
      </c>
      <c r="P40">
        <f t="shared" si="9"/>
        <v>0</v>
      </c>
      <c r="Q40">
        <f t="shared" si="8"/>
        <v>0</v>
      </c>
      <c r="R40">
        <f t="shared" si="11"/>
        <v>0</v>
      </c>
      <c r="S40">
        <f t="shared" si="12"/>
      </c>
    </row>
    <row r="41" spans="1:19" ht="12.75">
      <c r="A41" s="19" t="s">
        <v>70</v>
      </c>
      <c r="B41" s="19">
        <v>4</v>
      </c>
      <c r="C41" s="19">
        <v>1</v>
      </c>
      <c r="D41" s="19">
        <v>0</v>
      </c>
      <c r="E41" s="19">
        <v>1</v>
      </c>
      <c r="F41" s="19">
        <v>1</v>
      </c>
      <c r="G41" s="19">
        <v>0</v>
      </c>
      <c r="H41" s="19">
        <v>0</v>
      </c>
      <c r="I41" s="19">
        <v>0</v>
      </c>
      <c r="J41" s="19">
        <v>1</v>
      </c>
      <c r="K41" s="20"/>
      <c r="L41" s="19"/>
      <c r="M41" s="19" t="str">
        <f t="shared" si="13"/>
        <v>Basic Handset</v>
      </c>
      <c r="N41">
        <f t="shared" si="10"/>
        <v>0</v>
      </c>
      <c r="O41">
        <v>1</v>
      </c>
      <c r="P41">
        <v>1</v>
      </c>
      <c r="Q41">
        <v>0</v>
      </c>
      <c r="R41">
        <f t="shared" si="11"/>
        <v>5</v>
      </c>
      <c r="S41">
        <f t="shared" si="12"/>
      </c>
    </row>
    <row r="42" spans="1:19" ht="12.75">
      <c r="A42" s="19" t="s">
        <v>71</v>
      </c>
      <c r="B42" s="19">
        <v>2</v>
      </c>
      <c r="C42" s="19">
        <v>1</v>
      </c>
      <c r="D42" s="19">
        <v>0</v>
      </c>
      <c r="E42" s="19">
        <v>1</v>
      </c>
      <c r="F42" s="19">
        <v>1</v>
      </c>
      <c r="G42" s="19">
        <v>0</v>
      </c>
      <c r="H42" s="19">
        <v>0</v>
      </c>
      <c r="I42" s="19">
        <v>0</v>
      </c>
      <c r="J42" s="19">
        <v>1</v>
      </c>
      <c r="K42" s="20"/>
      <c r="L42" s="19"/>
      <c r="M42" s="19" t="str">
        <f t="shared" si="13"/>
        <v>Basic Handset</v>
      </c>
      <c r="N42">
        <f t="shared" si="10"/>
        <v>0</v>
      </c>
      <c r="O42">
        <f aca="true" t="shared" si="14" ref="O42:O55">IF(B42+C42=2,1,0)</f>
        <v>0</v>
      </c>
      <c r="P42">
        <f aca="true" t="shared" si="15" ref="P42:P62">IF(B42+C42=3,1,0)</f>
        <v>1</v>
      </c>
      <c r="Q42">
        <f aca="true" t="shared" si="16" ref="Q42:Q55">IF(B42+C42&gt;3,1,0)</f>
        <v>0</v>
      </c>
      <c r="R42">
        <f t="shared" si="11"/>
        <v>3</v>
      </c>
      <c r="S42">
        <f t="shared" si="12"/>
      </c>
    </row>
    <row r="43" spans="1:19" ht="12.75">
      <c r="A43" s="19" t="s">
        <v>72</v>
      </c>
      <c r="B43" s="19">
        <v>2</v>
      </c>
      <c r="C43" s="19">
        <v>1</v>
      </c>
      <c r="D43" s="19">
        <v>0</v>
      </c>
      <c r="E43" s="19">
        <v>1</v>
      </c>
      <c r="F43" s="19">
        <v>1</v>
      </c>
      <c r="G43" s="19">
        <v>0</v>
      </c>
      <c r="H43" s="19">
        <v>0</v>
      </c>
      <c r="I43" s="19">
        <v>0</v>
      </c>
      <c r="J43" s="19">
        <v>1</v>
      </c>
      <c r="K43" s="20"/>
      <c r="L43" s="19"/>
      <c r="M43" s="19" t="str">
        <f t="shared" si="13"/>
        <v>Basic Handset</v>
      </c>
      <c r="N43">
        <f t="shared" si="10"/>
        <v>0</v>
      </c>
      <c r="O43">
        <f t="shared" si="14"/>
        <v>0</v>
      </c>
      <c r="P43">
        <f t="shared" si="15"/>
        <v>1</v>
      </c>
      <c r="Q43">
        <f t="shared" si="16"/>
        <v>0</v>
      </c>
      <c r="R43">
        <f t="shared" si="11"/>
        <v>3</v>
      </c>
      <c r="S43">
        <f t="shared" si="12"/>
      </c>
    </row>
    <row r="44" spans="1:19" ht="12.75">
      <c r="A44" s="19" t="s">
        <v>73</v>
      </c>
      <c r="B44" s="19">
        <v>2</v>
      </c>
      <c r="C44" s="19">
        <v>1</v>
      </c>
      <c r="D44" s="19">
        <v>0</v>
      </c>
      <c r="E44" s="19">
        <v>1</v>
      </c>
      <c r="F44" s="19">
        <v>1</v>
      </c>
      <c r="G44" s="19">
        <v>0</v>
      </c>
      <c r="H44" s="19">
        <v>0</v>
      </c>
      <c r="I44" s="19">
        <v>0</v>
      </c>
      <c r="J44" s="19">
        <v>1</v>
      </c>
      <c r="K44" s="20"/>
      <c r="L44" s="19"/>
      <c r="M44" s="19" t="str">
        <f t="shared" si="13"/>
        <v>Basic Handset</v>
      </c>
      <c r="N44">
        <f t="shared" si="10"/>
        <v>0</v>
      </c>
      <c r="O44">
        <f t="shared" si="14"/>
        <v>0</v>
      </c>
      <c r="P44">
        <f t="shared" si="15"/>
        <v>1</v>
      </c>
      <c r="Q44">
        <f t="shared" si="16"/>
        <v>0</v>
      </c>
      <c r="R44">
        <f t="shared" si="11"/>
        <v>3</v>
      </c>
      <c r="S44">
        <f t="shared" si="12"/>
      </c>
    </row>
    <row r="45" spans="1:19" ht="12.75">
      <c r="A45" s="19" t="s">
        <v>74</v>
      </c>
      <c r="B45" s="19">
        <v>2</v>
      </c>
      <c r="C45" s="19">
        <v>1</v>
      </c>
      <c r="D45" s="19">
        <v>0</v>
      </c>
      <c r="E45" s="19">
        <v>1</v>
      </c>
      <c r="F45" s="19">
        <v>1</v>
      </c>
      <c r="G45" s="19">
        <v>0</v>
      </c>
      <c r="H45" s="19">
        <v>0</v>
      </c>
      <c r="I45" s="19">
        <v>0</v>
      </c>
      <c r="J45" s="19">
        <v>1</v>
      </c>
      <c r="K45" s="20"/>
      <c r="L45" s="19"/>
      <c r="M45" s="19" t="str">
        <f t="shared" si="13"/>
        <v>Basic Handset</v>
      </c>
      <c r="N45">
        <f t="shared" si="10"/>
        <v>0</v>
      </c>
      <c r="O45">
        <f t="shared" si="14"/>
        <v>0</v>
      </c>
      <c r="P45">
        <f t="shared" si="15"/>
        <v>1</v>
      </c>
      <c r="Q45">
        <f t="shared" si="16"/>
        <v>0</v>
      </c>
      <c r="R45">
        <f t="shared" si="11"/>
        <v>3</v>
      </c>
      <c r="S45">
        <f t="shared" si="12"/>
      </c>
    </row>
    <row r="46" spans="1:19" ht="12.75">
      <c r="A46" s="19" t="s">
        <v>75</v>
      </c>
      <c r="B46" s="19">
        <v>2</v>
      </c>
      <c r="C46" s="19">
        <v>1</v>
      </c>
      <c r="D46" s="19">
        <v>0</v>
      </c>
      <c r="E46" s="19">
        <v>1</v>
      </c>
      <c r="F46" s="19">
        <v>1</v>
      </c>
      <c r="G46" s="19">
        <v>0</v>
      </c>
      <c r="H46" s="19">
        <v>0</v>
      </c>
      <c r="I46" s="19">
        <v>0</v>
      </c>
      <c r="J46" s="19">
        <v>1</v>
      </c>
      <c r="K46" s="20"/>
      <c r="L46" s="19"/>
      <c r="M46" s="19" t="s">
        <v>61</v>
      </c>
      <c r="N46">
        <f t="shared" si="10"/>
        <v>0</v>
      </c>
      <c r="O46">
        <f t="shared" si="14"/>
        <v>0</v>
      </c>
      <c r="P46">
        <f t="shared" si="15"/>
        <v>1</v>
      </c>
      <c r="Q46">
        <f t="shared" si="16"/>
        <v>0</v>
      </c>
      <c r="R46">
        <f t="shared" si="11"/>
        <v>3</v>
      </c>
      <c r="S46">
        <f t="shared" si="12"/>
      </c>
    </row>
    <row r="47" spans="1:19" ht="12.75">
      <c r="A47" s="19" t="s">
        <v>76</v>
      </c>
      <c r="B47" s="19">
        <v>2</v>
      </c>
      <c r="C47" s="19">
        <v>1</v>
      </c>
      <c r="D47" s="19">
        <v>0</v>
      </c>
      <c r="E47" s="19">
        <v>1</v>
      </c>
      <c r="F47" s="19">
        <v>1</v>
      </c>
      <c r="G47" s="19">
        <v>0</v>
      </c>
      <c r="H47" s="19">
        <v>0</v>
      </c>
      <c r="I47" s="19">
        <v>0</v>
      </c>
      <c r="J47" s="19">
        <v>1</v>
      </c>
      <c r="K47" s="20"/>
      <c r="L47" s="19"/>
      <c r="M47" s="19" t="s">
        <v>61</v>
      </c>
      <c r="N47">
        <f t="shared" si="10"/>
        <v>0</v>
      </c>
      <c r="O47">
        <f t="shared" si="14"/>
        <v>0</v>
      </c>
      <c r="P47">
        <f t="shared" si="15"/>
        <v>1</v>
      </c>
      <c r="Q47">
        <f t="shared" si="16"/>
        <v>0</v>
      </c>
      <c r="R47">
        <f t="shared" si="11"/>
        <v>3</v>
      </c>
      <c r="S47">
        <f t="shared" si="12"/>
      </c>
    </row>
    <row r="48" spans="1:19" ht="12.75">
      <c r="A48" s="19" t="s">
        <v>77</v>
      </c>
      <c r="B48" s="19">
        <v>2</v>
      </c>
      <c r="C48" s="19">
        <v>1</v>
      </c>
      <c r="D48" s="19">
        <v>0</v>
      </c>
      <c r="E48" s="19">
        <v>1</v>
      </c>
      <c r="F48" s="19">
        <v>1</v>
      </c>
      <c r="G48" s="19">
        <v>0</v>
      </c>
      <c r="H48" s="19">
        <v>0</v>
      </c>
      <c r="I48" s="19">
        <v>0</v>
      </c>
      <c r="J48" s="19">
        <v>1</v>
      </c>
      <c r="K48" s="20"/>
      <c r="L48" s="19"/>
      <c r="M48" s="19" t="str">
        <f>IF(C48=1,"Basic Handset"," ")</f>
        <v>Basic Handset</v>
      </c>
      <c r="N48">
        <f t="shared" si="10"/>
        <v>0</v>
      </c>
      <c r="O48">
        <f t="shared" si="14"/>
        <v>0</v>
      </c>
      <c r="P48">
        <f t="shared" si="15"/>
        <v>1</v>
      </c>
      <c r="Q48">
        <f t="shared" si="16"/>
        <v>0</v>
      </c>
      <c r="R48">
        <f t="shared" si="11"/>
        <v>3</v>
      </c>
      <c r="S48">
        <f t="shared" si="12"/>
      </c>
    </row>
    <row r="49" spans="1:19" ht="12.75">
      <c r="A49" s="19" t="s">
        <v>78</v>
      </c>
      <c r="B49" s="19">
        <v>2</v>
      </c>
      <c r="C49" s="19">
        <v>1</v>
      </c>
      <c r="D49" s="19">
        <v>0</v>
      </c>
      <c r="E49" s="19">
        <v>1</v>
      </c>
      <c r="F49" s="19">
        <v>1</v>
      </c>
      <c r="G49" s="19">
        <v>0</v>
      </c>
      <c r="H49" s="19">
        <v>0</v>
      </c>
      <c r="I49" s="19">
        <v>0</v>
      </c>
      <c r="J49" s="19">
        <v>1</v>
      </c>
      <c r="K49" s="20"/>
      <c r="L49" s="19"/>
      <c r="M49" s="19" t="s">
        <v>61</v>
      </c>
      <c r="N49">
        <f t="shared" si="10"/>
        <v>0</v>
      </c>
      <c r="O49">
        <f t="shared" si="14"/>
        <v>0</v>
      </c>
      <c r="P49">
        <f t="shared" si="15"/>
        <v>1</v>
      </c>
      <c r="Q49">
        <f t="shared" si="16"/>
        <v>0</v>
      </c>
      <c r="R49">
        <f t="shared" si="11"/>
        <v>3</v>
      </c>
      <c r="S49">
        <f t="shared" si="12"/>
      </c>
    </row>
    <row r="50" spans="1:19" ht="12.75">
      <c r="A50" s="19" t="s">
        <v>79</v>
      </c>
      <c r="B50" s="19">
        <v>2</v>
      </c>
      <c r="C50" s="19">
        <v>1</v>
      </c>
      <c r="D50" s="19">
        <v>0</v>
      </c>
      <c r="E50" s="19">
        <v>1</v>
      </c>
      <c r="F50" s="19">
        <v>1</v>
      </c>
      <c r="G50" s="19">
        <v>0</v>
      </c>
      <c r="H50" s="19">
        <v>0</v>
      </c>
      <c r="I50" s="19">
        <v>0</v>
      </c>
      <c r="J50" s="19">
        <v>1</v>
      </c>
      <c r="K50" s="20"/>
      <c r="L50" s="19"/>
      <c r="M50" s="19" t="str">
        <f aca="true" t="shared" si="17" ref="M50:M60">IF(C50=1,"Basic Handset"," ")</f>
        <v>Basic Handset</v>
      </c>
      <c r="N50">
        <f t="shared" si="10"/>
        <v>0</v>
      </c>
      <c r="O50">
        <f t="shared" si="14"/>
        <v>0</v>
      </c>
      <c r="P50">
        <f t="shared" si="15"/>
        <v>1</v>
      </c>
      <c r="Q50">
        <f t="shared" si="16"/>
        <v>0</v>
      </c>
      <c r="R50">
        <f t="shared" si="11"/>
        <v>3</v>
      </c>
      <c r="S50">
        <f t="shared" si="12"/>
      </c>
    </row>
    <row r="51" spans="1:19" ht="12.75">
      <c r="A51" s="19" t="s">
        <v>80</v>
      </c>
      <c r="B51" s="19">
        <v>2</v>
      </c>
      <c r="C51" s="19">
        <v>1</v>
      </c>
      <c r="D51" s="19">
        <v>0</v>
      </c>
      <c r="E51" s="19">
        <v>1</v>
      </c>
      <c r="F51" s="19">
        <v>1</v>
      </c>
      <c r="G51" s="19">
        <v>0</v>
      </c>
      <c r="H51" s="19">
        <v>0</v>
      </c>
      <c r="I51" s="19">
        <v>0</v>
      </c>
      <c r="J51" s="19">
        <v>1</v>
      </c>
      <c r="K51" s="20"/>
      <c r="L51" s="19"/>
      <c r="M51" s="19" t="str">
        <f t="shared" si="17"/>
        <v>Basic Handset</v>
      </c>
      <c r="N51">
        <f t="shared" si="10"/>
        <v>0</v>
      </c>
      <c r="O51">
        <f t="shared" si="14"/>
        <v>0</v>
      </c>
      <c r="P51">
        <f t="shared" si="15"/>
        <v>1</v>
      </c>
      <c r="Q51">
        <f t="shared" si="16"/>
        <v>0</v>
      </c>
      <c r="R51">
        <f t="shared" si="11"/>
        <v>3</v>
      </c>
      <c r="S51">
        <f t="shared" si="12"/>
      </c>
    </row>
    <row r="52" spans="1:19" ht="12.75">
      <c r="A52" s="19" t="s">
        <v>81</v>
      </c>
      <c r="B52" s="19">
        <v>2</v>
      </c>
      <c r="C52" s="19">
        <v>1</v>
      </c>
      <c r="D52" s="19">
        <v>0</v>
      </c>
      <c r="E52" s="19">
        <v>1</v>
      </c>
      <c r="F52" s="19">
        <v>1</v>
      </c>
      <c r="G52" s="19">
        <v>0</v>
      </c>
      <c r="H52" s="19">
        <v>0</v>
      </c>
      <c r="I52" s="19">
        <v>0</v>
      </c>
      <c r="J52" s="19">
        <v>1</v>
      </c>
      <c r="K52" s="20"/>
      <c r="L52" s="19"/>
      <c r="M52" s="19" t="str">
        <f t="shared" si="17"/>
        <v>Basic Handset</v>
      </c>
      <c r="N52">
        <f t="shared" si="10"/>
        <v>0</v>
      </c>
      <c r="O52">
        <f t="shared" si="14"/>
        <v>0</v>
      </c>
      <c r="P52">
        <f t="shared" si="15"/>
        <v>1</v>
      </c>
      <c r="Q52">
        <f t="shared" si="16"/>
        <v>0</v>
      </c>
      <c r="R52">
        <f t="shared" si="11"/>
        <v>3</v>
      </c>
      <c r="S52">
        <f t="shared" si="12"/>
      </c>
    </row>
    <row r="53" spans="1:19" ht="12.75">
      <c r="A53" s="19" t="s">
        <v>82</v>
      </c>
      <c r="B53" s="19">
        <v>2</v>
      </c>
      <c r="C53" s="19">
        <v>1</v>
      </c>
      <c r="D53" s="19">
        <v>0</v>
      </c>
      <c r="E53" s="19">
        <v>1</v>
      </c>
      <c r="F53" s="19">
        <v>1</v>
      </c>
      <c r="G53" s="19">
        <v>0</v>
      </c>
      <c r="H53" s="19">
        <v>0</v>
      </c>
      <c r="I53" s="19">
        <v>0</v>
      </c>
      <c r="J53" s="19">
        <v>1</v>
      </c>
      <c r="K53" s="20"/>
      <c r="L53" s="19"/>
      <c r="M53" s="19" t="str">
        <f t="shared" si="17"/>
        <v>Basic Handset</v>
      </c>
      <c r="N53">
        <f t="shared" si="10"/>
        <v>0</v>
      </c>
      <c r="O53">
        <f t="shared" si="14"/>
        <v>0</v>
      </c>
      <c r="P53">
        <f t="shared" si="15"/>
        <v>1</v>
      </c>
      <c r="Q53">
        <f t="shared" si="16"/>
        <v>0</v>
      </c>
      <c r="R53">
        <f t="shared" si="11"/>
        <v>3</v>
      </c>
      <c r="S53">
        <f t="shared" si="12"/>
      </c>
    </row>
    <row r="54" spans="1:19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 t="str">
        <f t="shared" si="17"/>
        <v> </v>
      </c>
      <c r="N54">
        <f t="shared" si="10"/>
        <v>0</v>
      </c>
      <c r="O54">
        <f t="shared" si="14"/>
        <v>0</v>
      </c>
      <c r="P54">
        <f t="shared" si="15"/>
        <v>0</v>
      </c>
      <c r="Q54">
        <f t="shared" si="16"/>
        <v>0</v>
      </c>
      <c r="R54">
        <f t="shared" si="11"/>
        <v>0</v>
      </c>
      <c r="S54">
        <f t="shared" si="12"/>
      </c>
    </row>
    <row r="55" spans="1:19" ht="12.75">
      <c r="A55" s="19" t="s">
        <v>83</v>
      </c>
      <c r="B55" s="19">
        <v>2</v>
      </c>
      <c r="C55" s="19">
        <v>1</v>
      </c>
      <c r="D55" s="19">
        <v>1</v>
      </c>
      <c r="E55" s="19">
        <v>1</v>
      </c>
      <c r="F55" s="19">
        <v>1</v>
      </c>
      <c r="G55" s="19">
        <v>0</v>
      </c>
      <c r="H55" s="19">
        <v>0</v>
      </c>
      <c r="I55" s="19">
        <v>0</v>
      </c>
      <c r="J55" s="19">
        <v>1</v>
      </c>
      <c r="K55" s="20"/>
      <c r="L55" s="19"/>
      <c r="M55" s="19" t="str">
        <f t="shared" si="17"/>
        <v>Basic Handset</v>
      </c>
      <c r="N55">
        <f t="shared" si="10"/>
        <v>0</v>
      </c>
      <c r="O55">
        <f t="shared" si="14"/>
        <v>0</v>
      </c>
      <c r="P55">
        <f t="shared" si="15"/>
        <v>1</v>
      </c>
      <c r="Q55">
        <f t="shared" si="16"/>
        <v>0</v>
      </c>
      <c r="R55">
        <f t="shared" si="11"/>
        <v>3</v>
      </c>
      <c r="S55">
        <f t="shared" si="12"/>
      </c>
    </row>
    <row r="56" spans="1:19" ht="12.75">
      <c r="A56" s="19" t="s">
        <v>84</v>
      </c>
      <c r="B56" s="19">
        <v>3</v>
      </c>
      <c r="C56" s="19">
        <v>1</v>
      </c>
      <c r="D56" s="19">
        <v>0</v>
      </c>
      <c r="E56" s="19">
        <v>1</v>
      </c>
      <c r="F56" s="19">
        <v>1</v>
      </c>
      <c r="G56" s="19">
        <v>0</v>
      </c>
      <c r="H56" s="19">
        <v>0</v>
      </c>
      <c r="I56" s="19">
        <v>0</v>
      </c>
      <c r="J56" s="19">
        <v>1</v>
      </c>
      <c r="K56" s="20"/>
      <c r="L56" s="19"/>
      <c r="M56" s="19" t="str">
        <f t="shared" si="17"/>
        <v>Basic Handset</v>
      </c>
      <c r="N56">
        <v>2</v>
      </c>
      <c r="O56">
        <v>1</v>
      </c>
      <c r="P56">
        <f t="shared" si="15"/>
        <v>0</v>
      </c>
      <c r="Q56">
        <v>0</v>
      </c>
      <c r="R56">
        <f t="shared" si="11"/>
        <v>4</v>
      </c>
      <c r="S56">
        <f t="shared" si="12"/>
      </c>
    </row>
    <row r="57" spans="1:19" ht="12.75">
      <c r="A57" s="19" t="s">
        <v>85</v>
      </c>
      <c r="B57" s="19">
        <v>2</v>
      </c>
      <c r="C57" s="19">
        <v>1</v>
      </c>
      <c r="D57" s="19">
        <v>0</v>
      </c>
      <c r="E57" s="19">
        <v>1</v>
      </c>
      <c r="F57" s="19">
        <v>1</v>
      </c>
      <c r="G57" s="19">
        <v>0</v>
      </c>
      <c r="H57" s="19">
        <v>0</v>
      </c>
      <c r="I57" s="19">
        <v>0</v>
      </c>
      <c r="J57" s="19">
        <v>1</v>
      </c>
      <c r="K57" s="20"/>
      <c r="L57" s="19"/>
      <c r="M57" s="19" t="str">
        <f t="shared" si="17"/>
        <v>Basic Handset</v>
      </c>
      <c r="N57">
        <f>IF(B57+C57=1,1,0)</f>
        <v>0</v>
      </c>
      <c r="O57">
        <f aca="true" t="shared" si="18" ref="O57:O62">IF(B57+C57=2,1,0)</f>
        <v>0</v>
      </c>
      <c r="P57">
        <f t="shared" si="15"/>
        <v>1</v>
      </c>
      <c r="Q57">
        <f>IF(B57+C57&gt;3,1,0)</f>
        <v>0</v>
      </c>
      <c r="R57">
        <f t="shared" si="11"/>
        <v>3</v>
      </c>
      <c r="S57">
        <f t="shared" si="12"/>
      </c>
    </row>
    <row r="58" spans="1:19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0"/>
      <c r="L58" s="19"/>
      <c r="M58" s="19" t="str">
        <f t="shared" si="17"/>
        <v> </v>
      </c>
      <c r="N58">
        <f>IF(B58+C58=1,1,0)</f>
        <v>0</v>
      </c>
      <c r="O58">
        <f t="shared" si="18"/>
        <v>0</v>
      </c>
      <c r="P58">
        <f t="shared" si="15"/>
        <v>0</v>
      </c>
      <c r="Q58">
        <f>IF(B58+C58&gt;3,1,0)</f>
        <v>0</v>
      </c>
      <c r="R58">
        <f t="shared" si="11"/>
        <v>0</v>
      </c>
      <c r="S58">
        <f t="shared" si="12"/>
      </c>
    </row>
    <row r="59" spans="1:19" ht="12.75">
      <c r="A59" s="19" t="s">
        <v>86</v>
      </c>
      <c r="B59" s="19">
        <v>2</v>
      </c>
      <c r="C59" s="19">
        <v>1</v>
      </c>
      <c r="D59" s="19">
        <v>0</v>
      </c>
      <c r="E59" s="19">
        <v>1</v>
      </c>
      <c r="F59" s="19">
        <v>1</v>
      </c>
      <c r="G59" s="19">
        <v>0</v>
      </c>
      <c r="H59" s="19">
        <v>0</v>
      </c>
      <c r="I59" s="19">
        <v>0</v>
      </c>
      <c r="J59" s="19">
        <v>1</v>
      </c>
      <c r="K59" s="20"/>
      <c r="L59" s="19"/>
      <c r="M59" s="19" t="str">
        <f t="shared" si="17"/>
        <v>Basic Handset</v>
      </c>
      <c r="N59">
        <f>IF(B59+C59=1,1,0)</f>
        <v>0</v>
      </c>
      <c r="O59">
        <f t="shared" si="18"/>
        <v>0</v>
      </c>
      <c r="P59">
        <f t="shared" si="15"/>
        <v>1</v>
      </c>
      <c r="Q59">
        <f>IF(B59+C59&gt;3,1,0)</f>
        <v>0</v>
      </c>
      <c r="R59">
        <f t="shared" si="11"/>
        <v>3</v>
      </c>
      <c r="S59">
        <f t="shared" si="12"/>
      </c>
    </row>
    <row r="60" spans="1:19" ht="12.75">
      <c r="A60" s="19" t="s">
        <v>87</v>
      </c>
      <c r="B60" s="19">
        <v>2</v>
      </c>
      <c r="C60" s="19">
        <v>1</v>
      </c>
      <c r="D60" s="19">
        <v>0</v>
      </c>
      <c r="E60" s="19">
        <v>1</v>
      </c>
      <c r="F60" s="19">
        <v>1</v>
      </c>
      <c r="G60" s="19">
        <v>0</v>
      </c>
      <c r="H60" s="19">
        <v>0</v>
      </c>
      <c r="I60" s="19">
        <v>0</v>
      </c>
      <c r="J60" s="19">
        <v>1</v>
      </c>
      <c r="K60" s="20"/>
      <c r="L60" s="19"/>
      <c r="M60" s="19" t="str">
        <f t="shared" si="17"/>
        <v>Basic Handset</v>
      </c>
      <c r="N60">
        <f>IF(B60+C60=1,1,0)</f>
        <v>0</v>
      </c>
      <c r="O60">
        <f t="shared" si="18"/>
        <v>0</v>
      </c>
      <c r="P60">
        <f t="shared" si="15"/>
        <v>1</v>
      </c>
      <c r="Q60">
        <f>IF(B60+C60&gt;3,1,0)</f>
        <v>0</v>
      </c>
      <c r="R60">
        <f t="shared" si="11"/>
        <v>3</v>
      </c>
      <c r="S60">
        <f t="shared" si="12"/>
      </c>
    </row>
    <row r="61" spans="1:19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24"/>
      <c r="M61" s="24"/>
      <c r="N61">
        <f>IF(B61+C61=1,1,0)</f>
        <v>0</v>
      </c>
      <c r="O61">
        <f t="shared" si="18"/>
        <v>0</v>
      </c>
      <c r="P61">
        <f t="shared" si="15"/>
        <v>0</v>
      </c>
      <c r="Q61">
        <f>IF(B61+C61&gt;3,1,0)</f>
        <v>0</v>
      </c>
      <c r="R61">
        <f t="shared" si="11"/>
        <v>0</v>
      </c>
      <c r="S61">
        <f t="shared" si="12"/>
      </c>
    </row>
    <row r="62" spans="1:19" ht="12.75">
      <c r="A62" s="26" t="s">
        <v>88</v>
      </c>
      <c r="B62" s="27"/>
      <c r="C62" s="27">
        <v>12</v>
      </c>
      <c r="D62" s="27"/>
      <c r="E62" s="27"/>
      <c r="F62" s="27"/>
      <c r="G62" s="27"/>
      <c r="H62" s="27"/>
      <c r="I62" s="27"/>
      <c r="J62" s="27"/>
      <c r="K62" s="28"/>
      <c r="L62" s="27"/>
      <c r="M62" s="29" t="s">
        <v>89</v>
      </c>
      <c r="N62">
        <v>12</v>
      </c>
      <c r="O62">
        <f t="shared" si="18"/>
        <v>0</v>
      </c>
      <c r="P62">
        <f t="shared" si="15"/>
        <v>0</v>
      </c>
      <c r="Q62">
        <v>0</v>
      </c>
      <c r="R62">
        <f t="shared" si="11"/>
        <v>12</v>
      </c>
      <c r="S62">
        <f t="shared" si="12"/>
      </c>
    </row>
    <row r="63" spans="1:13" ht="13.5" thickBot="1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7"/>
      <c r="M63" s="29"/>
    </row>
    <row r="64" spans="1:20" ht="13.5" thickBot="1">
      <c r="A64" s="30" t="s">
        <v>90</v>
      </c>
      <c r="B64" s="31">
        <f aca="true" t="shared" si="19" ref="B64:J64">SUM(B5:B63)</f>
        <v>159</v>
      </c>
      <c r="C64" s="31">
        <f t="shared" si="19"/>
        <v>58</v>
      </c>
      <c r="D64" s="31">
        <f t="shared" si="19"/>
        <v>18</v>
      </c>
      <c r="E64" s="31">
        <f t="shared" si="19"/>
        <v>46</v>
      </c>
      <c r="F64" s="31">
        <f t="shared" si="19"/>
        <v>46</v>
      </c>
      <c r="G64" s="31">
        <f t="shared" si="19"/>
        <v>16</v>
      </c>
      <c r="H64" s="31">
        <f t="shared" si="19"/>
        <v>16</v>
      </c>
      <c r="I64" s="31">
        <f t="shared" si="19"/>
        <v>16</v>
      </c>
      <c r="J64" s="31">
        <f t="shared" si="19"/>
        <v>46</v>
      </c>
      <c r="K64" s="32"/>
      <c r="L64" s="31"/>
      <c r="M64" s="31"/>
      <c r="N64" s="31">
        <f>SUM(N5:N63)</f>
        <v>14</v>
      </c>
      <c r="O64" s="31">
        <f>SUM(O5:O63)</f>
        <v>16</v>
      </c>
      <c r="P64" s="31">
        <f>SUM(P5:P63)</f>
        <v>45</v>
      </c>
      <c r="Q64" s="31">
        <f>SUM(Q5:Q63)</f>
        <v>9</v>
      </c>
      <c r="R64" s="31">
        <f>SUM(R5:R63)</f>
        <v>217</v>
      </c>
      <c r="S64">
        <f>IF(B64+C64=R64,"","Bad")</f>
      </c>
      <c r="T64" s="35"/>
    </row>
    <row r="65" spans="1:13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7"/>
      <c r="L65" s="16"/>
      <c r="M65" s="16"/>
    </row>
    <row r="66" spans="1:19" ht="12.75">
      <c r="A66" s="19" t="s">
        <v>91</v>
      </c>
      <c r="B66" s="19"/>
      <c r="C66" s="19">
        <v>1</v>
      </c>
      <c r="D66" s="19"/>
      <c r="E66" s="19"/>
      <c r="F66" s="19"/>
      <c r="G66" s="19"/>
      <c r="H66" s="19"/>
      <c r="I66" s="19"/>
      <c r="J66" s="19">
        <v>3</v>
      </c>
      <c r="K66" s="20" t="s">
        <v>92</v>
      </c>
      <c r="L66" s="19"/>
      <c r="M66" s="19" t="str">
        <f aca="true" t="shared" si="20" ref="M66:M97">IF(C66=1,"Basic Handset"," ")</f>
        <v>Basic Handset</v>
      </c>
      <c r="N66">
        <f aca="true" t="shared" si="21" ref="N66:N79">IF(B66+C66=1,1,0)</f>
        <v>1</v>
      </c>
      <c r="O66">
        <f aca="true" t="shared" si="22" ref="O66:O79">IF(B66+C66=2,1,0)</f>
        <v>0</v>
      </c>
      <c r="P66">
        <f aca="true" t="shared" si="23" ref="P66:P79">IF(B66+C66=3,1,0)</f>
        <v>0</v>
      </c>
      <c r="Q66">
        <f>IF(B66+C66&gt;3,1,0)</f>
        <v>0</v>
      </c>
      <c r="R66">
        <f aca="true" t="shared" si="24" ref="R66:R79">(O66*2)+(P66*3)+(Q66*4)+N66</f>
        <v>1</v>
      </c>
      <c r="S66">
        <f aca="true" t="shared" si="25" ref="S66:S79">IF(B66+C66=R66,"","Bad")</f>
      </c>
    </row>
    <row r="67" spans="1:19" ht="12.75" customHeight="1">
      <c r="A67" s="19" t="s">
        <v>93</v>
      </c>
      <c r="B67" s="19"/>
      <c r="C67" s="19">
        <v>1</v>
      </c>
      <c r="D67" s="19"/>
      <c r="E67" s="19"/>
      <c r="F67" s="19"/>
      <c r="G67" s="19"/>
      <c r="H67" s="19"/>
      <c r="I67" s="19"/>
      <c r="J67" s="19">
        <v>31</v>
      </c>
      <c r="K67" s="20" t="s">
        <v>92</v>
      </c>
      <c r="L67" s="19"/>
      <c r="M67" s="19" t="str">
        <f t="shared" si="20"/>
        <v>Basic Handset</v>
      </c>
      <c r="N67">
        <f t="shared" si="21"/>
        <v>1</v>
      </c>
      <c r="O67">
        <f t="shared" si="22"/>
        <v>0</v>
      </c>
      <c r="P67">
        <f t="shared" si="23"/>
        <v>0</v>
      </c>
      <c r="Q67">
        <f>IF(B67=6,1,0)</f>
        <v>0</v>
      </c>
      <c r="R67">
        <f t="shared" si="24"/>
        <v>1</v>
      </c>
      <c r="S67">
        <f t="shared" si="25"/>
      </c>
    </row>
    <row r="68" spans="1:19" ht="12.75">
      <c r="A68" s="19" t="s">
        <v>94</v>
      </c>
      <c r="B68" s="19"/>
      <c r="C68" s="19">
        <v>1</v>
      </c>
      <c r="D68" s="19"/>
      <c r="E68" s="19"/>
      <c r="F68" s="19"/>
      <c r="G68" s="19"/>
      <c r="H68" s="19"/>
      <c r="I68" s="19"/>
      <c r="J68" s="19">
        <v>3</v>
      </c>
      <c r="K68" s="20" t="s">
        <v>92</v>
      </c>
      <c r="L68" s="19"/>
      <c r="M68" s="19" t="str">
        <f t="shared" si="20"/>
        <v>Basic Handset</v>
      </c>
      <c r="N68">
        <f t="shared" si="21"/>
        <v>1</v>
      </c>
      <c r="O68">
        <f t="shared" si="22"/>
        <v>0</v>
      </c>
      <c r="P68">
        <f t="shared" si="23"/>
        <v>0</v>
      </c>
      <c r="Q68">
        <f aca="true" t="shared" si="26" ref="Q68:Q79">IF(B68+C68&gt;3,1,0)</f>
        <v>0</v>
      </c>
      <c r="R68">
        <f t="shared" si="24"/>
        <v>1</v>
      </c>
      <c r="S68">
        <f t="shared" si="25"/>
      </c>
    </row>
    <row r="69" spans="1:19" ht="12.75">
      <c r="A69" s="19" t="s">
        <v>95</v>
      </c>
      <c r="B69" s="19"/>
      <c r="C69" s="19">
        <v>1</v>
      </c>
      <c r="D69" s="19"/>
      <c r="E69" s="19"/>
      <c r="F69" s="19"/>
      <c r="G69" s="19"/>
      <c r="H69" s="19"/>
      <c r="I69" s="19"/>
      <c r="J69" s="19">
        <v>18</v>
      </c>
      <c r="K69" s="20" t="s">
        <v>92</v>
      </c>
      <c r="L69" s="19"/>
      <c r="M69" s="19" t="str">
        <f t="shared" si="20"/>
        <v>Basic Handset</v>
      </c>
      <c r="N69">
        <f t="shared" si="21"/>
        <v>1</v>
      </c>
      <c r="O69">
        <f t="shared" si="22"/>
        <v>0</v>
      </c>
      <c r="P69">
        <f t="shared" si="23"/>
        <v>0</v>
      </c>
      <c r="Q69">
        <f t="shared" si="26"/>
        <v>0</v>
      </c>
      <c r="R69">
        <f t="shared" si="24"/>
        <v>1</v>
      </c>
      <c r="S69">
        <f t="shared" si="25"/>
      </c>
    </row>
    <row r="70" spans="1:19" ht="12.75">
      <c r="A70" s="19" t="s">
        <v>96</v>
      </c>
      <c r="B70" s="19"/>
      <c r="C70" s="19">
        <v>1</v>
      </c>
      <c r="D70" s="19"/>
      <c r="E70" s="19"/>
      <c r="F70" s="19"/>
      <c r="G70" s="19"/>
      <c r="H70" s="19"/>
      <c r="I70" s="19"/>
      <c r="J70" s="19">
        <v>3</v>
      </c>
      <c r="K70" s="20" t="s">
        <v>92</v>
      </c>
      <c r="L70" s="19"/>
      <c r="M70" s="19" t="str">
        <f t="shared" si="20"/>
        <v>Basic Handset</v>
      </c>
      <c r="N70">
        <f t="shared" si="21"/>
        <v>1</v>
      </c>
      <c r="O70">
        <f t="shared" si="22"/>
        <v>0</v>
      </c>
      <c r="P70">
        <f t="shared" si="23"/>
        <v>0</v>
      </c>
      <c r="Q70">
        <f t="shared" si="26"/>
        <v>0</v>
      </c>
      <c r="R70">
        <f t="shared" si="24"/>
        <v>1</v>
      </c>
      <c r="S70">
        <f t="shared" si="25"/>
      </c>
    </row>
    <row r="71" spans="1:19" ht="12.75">
      <c r="A71" s="19" t="s">
        <v>97</v>
      </c>
      <c r="B71" s="19"/>
      <c r="C71" s="19">
        <v>1</v>
      </c>
      <c r="D71" s="19"/>
      <c r="E71" s="19"/>
      <c r="F71" s="19"/>
      <c r="G71" s="19"/>
      <c r="H71" s="19"/>
      <c r="I71" s="19"/>
      <c r="J71" s="19">
        <v>3</v>
      </c>
      <c r="K71" s="20" t="s">
        <v>92</v>
      </c>
      <c r="L71" s="19"/>
      <c r="M71" s="19" t="str">
        <f t="shared" si="20"/>
        <v>Basic Handset</v>
      </c>
      <c r="N71">
        <f t="shared" si="21"/>
        <v>1</v>
      </c>
      <c r="O71">
        <f t="shared" si="22"/>
        <v>0</v>
      </c>
      <c r="P71">
        <f t="shared" si="23"/>
        <v>0</v>
      </c>
      <c r="Q71">
        <f t="shared" si="26"/>
        <v>0</v>
      </c>
      <c r="R71">
        <f t="shared" si="24"/>
        <v>1</v>
      </c>
      <c r="S71">
        <f t="shared" si="25"/>
      </c>
    </row>
    <row r="72" spans="1:19" ht="12.75">
      <c r="A72" s="19" t="s">
        <v>98</v>
      </c>
      <c r="B72" s="19"/>
      <c r="C72" s="19">
        <v>1</v>
      </c>
      <c r="D72" s="19"/>
      <c r="E72" s="19"/>
      <c r="F72" s="19"/>
      <c r="G72" s="19"/>
      <c r="H72" s="19"/>
      <c r="I72" s="19"/>
      <c r="J72" s="19">
        <v>3</v>
      </c>
      <c r="K72" s="20" t="s">
        <v>92</v>
      </c>
      <c r="L72" s="19"/>
      <c r="M72" s="19" t="str">
        <f t="shared" si="20"/>
        <v>Basic Handset</v>
      </c>
      <c r="N72">
        <f t="shared" si="21"/>
        <v>1</v>
      </c>
      <c r="O72">
        <f t="shared" si="22"/>
        <v>0</v>
      </c>
      <c r="P72">
        <f t="shared" si="23"/>
        <v>0</v>
      </c>
      <c r="Q72">
        <f t="shared" si="26"/>
        <v>0</v>
      </c>
      <c r="R72">
        <f t="shared" si="24"/>
        <v>1</v>
      </c>
      <c r="S72">
        <f t="shared" si="25"/>
      </c>
    </row>
    <row r="73" spans="1:19" ht="12.75">
      <c r="A73" s="19" t="s">
        <v>99</v>
      </c>
      <c r="B73" s="19"/>
      <c r="C73" s="19">
        <v>1</v>
      </c>
      <c r="D73" s="19"/>
      <c r="E73" s="19">
        <v>1</v>
      </c>
      <c r="F73" s="19"/>
      <c r="G73" s="19"/>
      <c r="H73" s="19"/>
      <c r="I73" s="19"/>
      <c r="J73" s="19">
        <v>3</v>
      </c>
      <c r="K73" s="20" t="s">
        <v>92</v>
      </c>
      <c r="L73" s="19"/>
      <c r="M73" s="19" t="str">
        <f t="shared" si="20"/>
        <v>Basic Handset</v>
      </c>
      <c r="N73">
        <f t="shared" si="21"/>
        <v>1</v>
      </c>
      <c r="O73">
        <f t="shared" si="22"/>
        <v>0</v>
      </c>
      <c r="P73">
        <f t="shared" si="23"/>
        <v>0</v>
      </c>
      <c r="Q73">
        <f t="shared" si="26"/>
        <v>0</v>
      </c>
      <c r="R73">
        <f t="shared" si="24"/>
        <v>1</v>
      </c>
      <c r="S73">
        <f t="shared" si="25"/>
      </c>
    </row>
    <row r="74" spans="1:19" ht="12.75">
      <c r="A74" s="19" t="s">
        <v>100</v>
      </c>
      <c r="B74" s="19"/>
      <c r="C74" s="19">
        <v>1</v>
      </c>
      <c r="D74" s="19"/>
      <c r="E74" s="19"/>
      <c r="F74" s="19"/>
      <c r="G74" s="19"/>
      <c r="H74" s="19"/>
      <c r="I74" s="19"/>
      <c r="J74" s="19">
        <v>3</v>
      </c>
      <c r="K74" s="20" t="s">
        <v>92</v>
      </c>
      <c r="L74" s="19"/>
      <c r="M74" s="19" t="str">
        <f t="shared" si="20"/>
        <v>Basic Handset</v>
      </c>
      <c r="N74">
        <f t="shared" si="21"/>
        <v>1</v>
      </c>
      <c r="O74">
        <f t="shared" si="22"/>
        <v>0</v>
      </c>
      <c r="P74">
        <f t="shared" si="23"/>
        <v>0</v>
      </c>
      <c r="Q74">
        <f t="shared" si="26"/>
        <v>0</v>
      </c>
      <c r="R74">
        <f t="shared" si="24"/>
        <v>1</v>
      </c>
      <c r="S74">
        <f t="shared" si="25"/>
      </c>
    </row>
    <row r="75" spans="1:19" ht="12.75">
      <c r="A75" s="19" t="s">
        <v>101</v>
      </c>
      <c r="B75" s="19"/>
      <c r="C75" s="19">
        <v>1</v>
      </c>
      <c r="D75" s="19"/>
      <c r="E75" s="19">
        <v>4</v>
      </c>
      <c r="F75" s="19"/>
      <c r="G75" s="19"/>
      <c r="H75" s="19"/>
      <c r="I75" s="19"/>
      <c r="J75" s="19">
        <v>3</v>
      </c>
      <c r="K75" s="20" t="s">
        <v>92</v>
      </c>
      <c r="L75" s="19"/>
      <c r="M75" s="19" t="str">
        <f t="shared" si="20"/>
        <v>Basic Handset</v>
      </c>
      <c r="N75">
        <f t="shared" si="21"/>
        <v>1</v>
      </c>
      <c r="O75">
        <f t="shared" si="22"/>
        <v>0</v>
      </c>
      <c r="P75">
        <f t="shared" si="23"/>
        <v>0</v>
      </c>
      <c r="Q75">
        <f t="shared" si="26"/>
        <v>0</v>
      </c>
      <c r="R75">
        <f t="shared" si="24"/>
        <v>1</v>
      </c>
      <c r="S75">
        <f t="shared" si="25"/>
      </c>
    </row>
    <row r="76" spans="1:19" ht="12.75">
      <c r="A76" s="19" t="s">
        <v>102</v>
      </c>
      <c r="B76" s="19"/>
      <c r="C76" s="19">
        <v>1</v>
      </c>
      <c r="D76" s="19"/>
      <c r="E76" s="19"/>
      <c r="F76" s="19"/>
      <c r="G76" s="19"/>
      <c r="H76" s="19"/>
      <c r="I76" s="19"/>
      <c r="J76" s="19">
        <v>3</v>
      </c>
      <c r="K76" s="20" t="s">
        <v>92</v>
      </c>
      <c r="L76" s="19"/>
      <c r="M76" s="19" t="str">
        <f t="shared" si="20"/>
        <v>Basic Handset</v>
      </c>
      <c r="N76">
        <f t="shared" si="21"/>
        <v>1</v>
      </c>
      <c r="O76">
        <f t="shared" si="22"/>
        <v>0</v>
      </c>
      <c r="P76">
        <f t="shared" si="23"/>
        <v>0</v>
      </c>
      <c r="Q76">
        <f t="shared" si="26"/>
        <v>0</v>
      </c>
      <c r="R76">
        <f t="shared" si="24"/>
        <v>1</v>
      </c>
      <c r="S76">
        <f t="shared" si="25"/>
      </c>
    </row>
    <row r="77" spans="1:19" ht="12.75">
      <c r="A77" s="19" t="s">
        <v>103</v>
      </c>
      <c r="B77" s="19"/>
      <c r="C77" s="19">
        <v>1</v>
      </c>
      <c r="D77" s="19"/>
      <c r="E77" s="19">
        <v>1</v>
      </c>
      <c r="F77" s="19"/>
      <c r="G77" s="19"/>
      <c r="H77" s="19"/>
      <c r="I77" s="19"/>
      <c r="J77" s="19">
        <v>3</v>
      </c>
      <c r="K77" s="20" t="s">
        <v>92</v>
      </c>
      <c r="L77" s="19"/>
      <c r="M77" s="19" t="str">
        <f t="shared" si="20"/>
        <v>Basic Handset</v>
      </c>
      <c r="N77">
        <f t="shared" si="21"/>
        <v>1</v>
      </c>
      <c r="O77">
        <f t="shared" si="22"/>
        <v>0</v>
      </c>
      <c r="P77">
        <f t="shared" si="23"/>
        <v>0</v>
      </c>
      <c r="Q77">
        <f t="shared" si="26"/>
        <v>0</v>
      </c>
      <c r="R77">
        <f t="shared" si="24"/>
        <v>1</v>
      </c>
      <c r="S77">
        <f t="shared" si="25"/>
      </c>
    </row>
    <row r="78" spans="1:19" ht="12.75">
      <c r="A78" s="19" t="s">
        <v>104</v>
      </c>
      <c r="B78" s="19"/>
      <c r="C78" s="19"/>
      <c r="D78" s="19"/>
      <c r="E78" s="19"/>
      <c r="F78" s="19"/>
      <c r="G78" s="19"/>
      <c r="H78" s="19"/>
      <c r="I78" s="19"/>
      <c r="J78" s="19"/>
      <c r="K78" s="20"/>
      <c r="L78" s="19"/>
      <c r="M78" s="19" t="str">
        <f t="shared" si="20"/>
        <v> </v>
      </c>
      <c r="N78">
        <f t="shared" si="21"/>
        <v>0</v>
      </c>
      <c r="O78">
        <f t="shared" si="22"/>
        <v>0</v>
      </c>
      <c r="P78">
        <f t="shared" si="23"/>
        <v>0</v>
      </c>
      <c r="Q78">
        <f t="shared" si="26"/>
        <v>0</v>
      </c>
      <c r="R78">
        <f t="shared" si="24"/>
        <v>0</v>
      </c>
      <c r="S78">
        <f t="shared" si="25"/>
      </c>
    </row>
    <row r="79" spans="1:19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20"/>
      <c r="L79" s="19"/>
      <c r="M79" s="19" t="str">
        <f t="shared" si="20"/>
        <v> </v>
      </c>
      <c r="N79">
        <f t="shared" si="21"/>
        <v>0</v>
      </c>
      <c r="O79">
        <f t="shared" si="22"/>
        <v>0</v>
      </c>
      <c r="P79">
        <f t="shared" si="23"/>
        <v>0</v>
      </c>
      <c r="Q79">
        <f t="shared" si="26"/>
        <v>0</v>
      </c>
      <c r="R79">
        <f t="shared" si="24"/>
        <v>0</v>
      </c>
      <c r="S79">
        <f t="shared" si="25"/>
      </c>
    </row>
    <row r="80" spans="1:13" ht="12.75">
      <c r="A80" s="19" t="s">
        <v>105</v>
      </c>
      <c r="B80" s="19" t="s">
        <v>106</v>
      </c>
      <c r="C80" s="19"/>
      <c r="D80" s="19"/>
      <c r="E80" s="19"/>
      <c r="F80" s="19"/>
      <c r="G80" s="19"/>
      <c r="H80" s="19"/>
      <c r="I80" s="19"/>
      <c r="J80" s="19"/>
      <c r="K80" s="20" t="s">
        <v>107</v>
      </c>
      <c r="L80" s="19">
        <f>SUM(B80:B98)</f>
        <v>0</v>
      </c>
      <c r="M80" s="19" t="str">
        <f t="shared" si="20"/>
        <v> </v>
      </c>
    </row>
    <row r="81" spans="1:19" ht="12.75">
      <c r="A81" s="19" t="s">
        <v>108</v>
      </c>
      <c r="B81" s="19"/>
      <c r="C81" s="19">
        <v>1</v>
      </c>
      <c r="D81" s="19"/>
      <c r="E81" s="19"/>
      <c r="F81" s="19"/>
      <c r="G81" s="19">
        <v>1</v>
      </c>
      <c r="H81" s="19"/>
      <c r="I81" s="19"/>
      <c r="J81" s="19">
        <v>3</v>
      </c>
      <c r="K81" s="20" t="s">
        <v>107</v>
      </c>
      <c r="L81" s="19"/>
      <c r="M81" s="19" t="str">
        <f t="shared" si="20"/>
        <v>Basic Handset</v>
      </c>
      <c r="N81">
        <f aca="true" t="shared" si="27" ref="N81:N98">IF(B81+C81=1,1,0)</f>
        <v>1</v>
      </c>
      <c r="O81">
        <f aca="true" t="shared" si="28" ref="O81:O98">IF(B81+C81=2,1,0)</f>
        <v>0</v>
      </c>
      <c r="P81">
        <f aca="true" t="shared" si="29" ref="P81:P98">IF(B81+C81=3,1,0)</f>
        <v>0</v>
      </c>
      <c r="Q81">
        <f aca="true" t="shared" si="30" ref="Q81:Q98">IF(B81+C81&gt;3,1,0)</f>
        <v>0</v>
      </c>
      <c r="R81">
        <f aca="true" t="shared" si="31" ref="R81:R98">(O81*2)+(P81*3)+(Q81*4)+N81</f>
        <v>1</v>
      </c>
      <c r="S81">
        <f aca="true" t="shared" si="32" ref="S81:S98">IF(B81+C81=R81,"","Bad")</f>
      </c>
    </row>
    <row r="82" spans="1:19" ht="12.75">
      <c r="A82" s="19" t="s">
        <v>109</v>
      </c>
      <c r="B82" s="19"/>
      <c r="C82" s="19">
        <v>1</v>
      </c>
      <c r="D82" s="19"/>
      <c r="E82" s="19"/>
      <c r="F82" s="19"/>
      <c r="G82" s="19"/>
      <c r="H82" s="19"/>
      <c r="I82" s="19"/>
      <c r="J82" s="19">
        <v>4</v>
      </c>
      <c r="K82" s="20" t="s">
        <v>107</v>
      </c>
      <c r="L82" s="19"/>
      <c r="M82" s="19" t="str">
        <f t="shared" si="20"/>
        <v>Basic Handset</v>
      </c>
      <c r="N82">
        <f t="shared" si="27"/>
        <v>1</v>
      </c>
      <c r="O82">
        <f t="shared" si="28"/>
        <v>0</v>
      </c>
      <c r="P82">
        <f t="shared" si="29"/>
        <v>0</v>
      </c>
      <c r="Q82">
        <f t="shared" si="30"/>
        <v>0</v>
      </c>
      <c r="R82">
        <f t="shared" si="31"/>
        <v>1</v>
      </c>
      <c r="S82">
        <f t="shared" si="32"/>
      </c>
    </row>
    <row r="83" spans="1:19" ht="12.75">
      <c r="A83" s="19" t="s">
        <v>110</v>
      </c>
      <c r="B83" s="19"/>
      <c r="C83" s="19">
        <v>1</v>
      </c>
      <c r="D83" s="19"/>
      <c r="E83" s="19"/>
      <c r="F83" s="19"/>
      <c r="G83" s="19"/>
      <c r="H83" s="19"/>
      <c r="I83" s="19"/>
      <c r="J83" s="19">
        <v>3</v>
      </c>
      <c r="K83" s="20" t="s">
        <v>107</v>
      </c>
      <c r="L83" s="19"/>
      <c r="M83" s="19" t="str">
        <f t="shared" si="20"/>
        <v>Basic Handset</v>
      </c>
      <c r="N83">
        <f t="shared" si="27"/>
        <v>1</v>
      </c>
      <c r="O83">
        <f t="shared" si="28"/>
        <v>0</v>
      </c>
      <c r="P83">
        <f t="shared" si="29"/>
        <v>0</v>
      </c>
      <c r="Q83">
        <f t="shared" si="30"/>
        <v>0</v>
      </c>
      <c r="R83">
        <f t="shared" si="31"/>
        <v>1</v>
      </c>
      <c r="S83">
        <f t="shared" si="32"/>
      </c>
    </row>
    <row r="84" spans="1:19" ht="12.75">
      <c r="A84" s="19" t="s">
        <v>111</v>
      </c>
      <c r="B84" s="19"/>
      <c r="C84" s="19">
        <v>1</v>
      </c>
      <c r="D84" s="19"/>
      <c r="E84" s="19"/>
      <c r="F84" s="19"/>
      <c r="G84" s="19"/>
      <c r="H84" s="19"/>
      <c r="I84" s="19"/>
      <c r="J84" s="19">
        <v>3</v>
      </c>
      <c r="K84" s="20" t="s">
        <v>107</v>
      </c>
      <c r="L84" s="19"/>
      <c r="M84" s="19" t="str">
        <f t="shared" si="20"/>
        <v>Basic Handset</v>
      </c>
      <c r="N84">
        <f t="shared" si="27"/>
        <v>1</v>
      </c>
      <c r="O84">
        <f t="shared" si="28"/>
        <v>0</v>
      </c>
      <c r="P84">
        <f t="shared" si="29"/>
        <v>0</v>
      </c>
      <c r="Q84">
        <f t="shared" si="30"/>
        <v>0</v>
      </c>
      <c r="R84">
        <f t="shared" si="31"/>
        <v>1</v>
      </c>
      <c r="S84">
        <f t="shared" si="32"/>
      </c>
    </row>
    <row r="85" spans="1:19" ht="12.75">
      <c r="A85" s="19" t="s">
        <v>112</v>
      </c>
      <c r="B85" s="19"/>
      <c r="C85" s="19">
        <v>1</v>
      </c>
      <c r="D85" s="19"/>
      <c r="E85" s="19"/>
      <c r="F85" s="19"/>
      <c r="G85" s="19"/>
      <c r="H85" s="19"/>
      <c r="I85" s="19"/>
      <c r="J85" s="19">
        <v>3</v>
      </c>
      <c r="K85" s="20" t="s">
        <v>107</v>
      </c>
      <c r="L85" s="19"/>
      <c r="M85" s="19" t="str">
        <f t="shared" si="20"/>
        <v>Basic Handset</v>
      </c>
      <c r="N85">
        <f t="shared" si="27"/>
        <v>1</v>
      </c>
      <c r="O85">
        <f t="shared" si="28"/>
        <v>0</v>
      </c>
      <c r="P85">
        <f t="shared" si="29"/>
        <v>0</v>
      </c>
      <c r="Q85">
        <f t="shared" si="30"/>
        <v>0</v>
      </c>
      <c r="R85">
        <f t="shared" si="31"/>
        <v>1</v>
      </c>
      <c r="S85">
        <f t="shared" si="32"/>
      </c>
    </row>
    <row r="86" spans="1:19" ht="12.75">
      <c r="A86" s="19" t="s">
        <v>113</v>
      </c>
      <c r="B86" s="19"/>
      <c r="C86" s="19">
        <v>1</v>
      </c>
      <c r="D86" s="19"/>
      <c r="E86" s="19"/>
      <c r="F86" s="19"/>
      <c r="G86" s="19"/>
      <c r="H86" s="19"/>
      <c r="I86" s="19"/>
      <c r="J86" s="19">
        <v>3</v>
      </c>
      <c r="K86" s="20" t="s">
        <v>107</v>
      </c>
      <c r="L86" s="19"/>
      <c r="M86" s="19" t="str">
        <f t="shared" si="20"/>
        <v>Basic Handset</v>
      </c>
      <c r="N86">
        <f t="shared" si="27"/>
        <v>1</v>
      </c>
      <c r="O86">
        <f t="shared" si="28"/>
        <v>0</v>
      </c>
      <c r="P86">
        <f t="shared" si="29"/>
        <v>0</v>
      </c>
      <c r="Q86">
        <f t="shared" si="30"/>
        <v>0</v>
      </c>
      <c r="R86">
        <f t="shared" si="31"/>
        <v>1</v>
      </c>
      <c r="S86">
        <f t="shared" si="32"/>
      </c>
    </row>
    <row r="87" spans="1:19" ht="12.75">
      <c r="A87" s="19" t="s">
        <v>114</v>
      </c>
      <c r="B87" s="19"/>
      <c r="C87" s="19">
        <v>1</v>
      </c>
      <c r="D87" s="19"/>
      <c r="E87" s="19"/>
      <c r="F87" s="19"/>
      <c r="G87" s="19"/>
      <c r="H87" s="19"/>
      <c r="I87" s="19"/>
      <c r="J87" s="19">
        <v>3</v>
      </c>
      <c r="K87" s="20" t="s">
        <v>107</v>
      </c>
      <c r="L87" s="19"/>
      <c r="M87" s="19" t="str">
        <f t="shared" si="20"/>
        <v>Basic Handset</v>
      </c>
      <c r="N87">
        <f t="shared" si="27"/>
        <v>1</v>
      </c>
      <c r="O87">
        <f t="shared" si="28"/>
        <v>0</v>
      </c>
      <c r="P87">
        <f t="shared" si="29"/>
        <v>0</v>
      </c>
      <c r="Q87">
        <f t="shared" si="30"/>
        <v>0</v>
      </c>
      <c r="R87">
        <f t="shared" si="31"/>
        <v>1</v>
      </c>
      <c r="S87">
        <f t="shared" si="32"/>
      </c>
    </row>
    <row r="88" spans="1:19" ht="12.75">
      <c r="A88" s="19" t="s">
        <v>115</v>
      </c>
      <c r="B88" s="19"/>
      <c r="C88" s="19">
        <v>1</v>
      </c>
      <c r="D88" s="19"/>
      <c r="E88" s="19"/>
      <c r="F88" s="19"/>
      <c r="G88" s="19"/>
      <c r="H88" s="19"/>
      <c r="I88" s="19"/>
      <c r="J88" s="19">
        <v>3</v>
      </c>
      <c r="K88" s="20" t="s">
        <v>107</v>
      </c>
      <c r="L88" s="19"/>
      <c r="M88" s="19" t="str">
        <f t="shared" si="20"/>
        <v>Basic Handset</v>
      </c>
      <c r="N88">
        <f t="shared" si="27"/>
        <v>1</v>
      </c>
      <c r="O88">
        <f t="shared" si="28"/>
        <v>0</v>
      </c>
      <c r="P88">
        <f t="shared" si="29"/>
        <v>0</v>
      </c>
      <c r="Q88">
        <f t="shared" si="30"/>
        <v>0</v>
      </c>
      <c r="R88">
        <f t="shared" si="31"/>
        <v>1</v>
      </c>
      <c r="S88">
        <f t="shared" si="32"/>
      </c>
    </row>
    <row r="89" spans="1:19" ht="12.75">
      <c r="A89" s="19" t="s">
        <v>116</v>
      </c>
      <c r="B89" s="19"/>
      <c r="C89" s="19">
        <v>1</v>
      </c>
      <c r="D89" s="19"/>
      <c r="E89" s="19"/>
      <c r="F89" s="19"/>
      <c r="G89" s="19"/>
      <c r="H89" s="19"/>
      <c r="I89" s="19"/>
      <c r="J89" s="19">
        <v>14</v>
      </c>
      <c r="K89" s="20" t="s">
        <v>107</v>
      </c>
      <c r="L89" s="19"/>
      <c r="M89" s="19" t="str">
        <f t="shared" si="20"/>
        <v>Basic Handset</v>
      </c>
      <c r="N89">
        <f t="shared" si="27"/>
        <v>1</v>
      </c>
      <c r="O89">
        <f t="shared" si="28"/>
        <v>0</v>
      </c>
      <c r="P89">
        <f t="shared" si="29"/>
        <v>0</v>
      </c>
      <c r="Q89">
        <f t="shared" si="30"/>
        <v>0</v>
      </c>
      <c r="R89">
        <f t="shared" si="31"/>
        <v>1</v>
      </c>
      <c r="S89">
        <f t="shared" si="32"/>
      </c>
    </row>
    <row r="90" spans="1:19" ht="12.75">
      <c r="A90" s="19" t="s">
        <v>117</v>
      </c>
      <c r="B90" s="19"/>
      <c r="C90" s="19">
        <v>1</v>
      </c>
      <c r="D90" s="19"/>
      <c r="E90" s="19"/>
      <c r="F90" s="19"/>
      <c r="G90" s="19"/>
      <c r="H90" s="19"/>
      <c r="I90" s="19"/>
      <c r="J90" s="19">
        <v>3</v>
      </c>
      <c r="K90" s="20" t="s">
        <v>107</v>
      </c>
      <c r="L90" s="19"/>
      <c r="M90" s="19" t="str">
        <f t="shared" si="20"/>
        <v>Basic Handset</v>
      </c>
      <c r="N90">
        <f t="shared" si="27"/>
        <v>1</v>
      </c>
      <c r="O90">
        <f t="shared" si="28"/>
        <v>0</v>
      </c>
      <c r="P90">
        <f t="shared" si="29"/>
        <v>0</v>
      </c>
      <c r="Q90">
        <f t="shared" si="30"/>
        <v>0</v>
      </c>
      <c r="R90">
        <f t="shared" si="31"/>
        <v>1</v>
      </c>
      <c r="S90">
        <f t="shared" si="32"/>
      </c>
    </row>
    <row r="91" spans="1:19" ht="12.75">
      <c r="A91" s="19" t="s">
        <v>118</v>
      </c>
      <c r="B91" s="19"/>
      <c r="C91" s="19">
        <v>1</v>
      </c>
      <c r="D91" s="19"/>
      <c r="E91" s="19"/>
      <c r="F91" s="19"/>
      <c r="G91" s="19"/>
      <c r="H91" s="19"/>
      <c r="I91" s="19"/>
      <c r="J91" s="19">
        <v>3</v>
      </c>
      <c r="K91" s="20" t="s">
        <v>107</v>
      </c>
      <c r="L91" s="23" t="s">
        <v>119</v>
      </c>
      <c r="M91" s="19" t="str">
        <f t="shared" si="20"/>
        <v>Basic Handset</v>
      </c>
      <c r="N91">
        <f t="shared" si="27"/>
        <v>1</v>
      </c>
      <c r="O91">
        <f t="shared" si="28"/>
        <v>0</v>
      </c>
      <c r="P91">
        <f t="shared" si="29"/>
        <v>0</v>
      </c>
      <c r="Q91">
        <f t="shared" si="30"/>
        <v>0</v>
      </c>
      <c r="R91">
        <f t="shared" si="31"/>
        <v>1</v>
      </c>
      <c r="S91">
        <f t="shared" si="32"/>
      </c>
    </row>
    <row r="92" spans="1:19" ht="12.75">
      <c r="A92" s="19" t="s">
        <v>120</v>
      </c>
      <c r="B92" s="19"/>
      <c r="C92" s="19">
        <v>1</v>
      </c>
      <c r="D92" s="19"/>
      <c r="E92" s="19"/>
      <c r="F92" s="19">
        <v>1</v>
      </c>
      <c r="G92" s="19"/>
      <c r="H92" s="19"/>
      <c r="I92" s="19"/>
      <c r="J92" s="19">
        <v>3</v>
      </c>
      <c r="K92" s="20" t="s">
        <v>107</v>
      </c>
      <c r="L92" s="19"/>
      <c r="M92" s="19" t="str">
        <f t="shared" si="20"/>
        <v>Basic Handset</v>
      </c>
      <c r="N92">
        <f t="shared" si="27"/>
        <v>1</v>
      </c>
      <c r="O92">
        <f t="shared" si="28"/>
        <v>0</v>
      </c>
      <c r="P92">
        <f t="shared" si="29"/>
        <v>0</v>
      </c>
      <c r="Q92">
        <f t="shared" si="30"/>
        <v>0</v>
      </c>
      <c r="R92">
        <f t="shared" si="31"/>
        <v>1</v>
      </c>
      <c r="S92">
        <f t="shared" si="32"/>
      </c>
    </row>
    <row r="93" spans="1:19" ht="12.75">
      <c r="A93" s="19" t="s">
        <v>121</v>
      </c>
      <c r="B93" s="19"/>
      <c r="C93" s="19">
        <v>1</v>
      </c>
      <c r="D93" s="19"/>
      <c r="E93" s="19"/>
      <c r="F93" s="19"/>
      <c r="G93" s="19"/>
      <c r="H93" s="19"/>
      <c r="I93" s="19"/>
      <c r="J93" s="19">
        <v>3</v>
      </c>
      <c r="K93" s="20" t="s">
        <v>107</v>
      </c>
      <c r="L93" s="23" t="s">
        <v>122</v>
      </c>
      <c r="M93" s="19" t="str">
        <f t="shared" si="20"/>
        <v>Basic Handset</v>
      </c>
      <c r="N93">
        <f t="shared" si="27"/>
        <v>1</v>
      </c>
      <c r="O93">
        <f t="shared" si="28"/>
        <v>0</v>
      </c>
      <c r="P93">
        <f t="shared" si="29"/>
        <v>0</v>
      </c>
      <c r="Q93">
        <f t="shared" si="30"/>
        <v>0</v>
      </c>
      <c r="R93">
        <f t="shared" si="31"/>
        <v>1</v>
      </c>
      <c r="S93">
        <f t="shared" si="32"/>
      </c>
    </row>
    <row r="94" spans="1:19" ht="12.75">
      <c r="A94" s="19" t="s">
        <v>123</v>
      </c>
      <c r="B94" s="19"/>
      <c r="C94" s="19">
        <v>1</v>
      </c>
      <c r="D94" s="19"/>
      <c r="E94" s="19"/>
      <c r="F94" s="19"/>
      <c r="G94" s="19"/>
      <c r="H94" s="19"/>
      <c r="I94" s="19"/>
      <c r="J94" s="19">
        <v>4</v>
      </c>
      <c r="K94" s="20" t="s">
        <v>107</v>
      </c>
      <c r="L94" s="33" t="s">
        <v>124</v>
      </c>
      <c r="M94" s="19" t="str">
        <f t="shared" si="20"/>
        <v>Basic Handset</v>
      </c>
      <c r="N94">
        <f t="shared" si="27"/>
        <v>1</v>
      </c>
      <c r="O94">
        <f t="shared" si="28"/>
        <v>0</v>
      </c>
      <c r="P94">
        <f t="shared" si="29"/>
        <v>0</v>
      </c>
      <c r="Q94">
        <f t="shared" si="30"/>
        <v>0</v>
      </c>
      <c r="R94">
        <f t="shared" si="31"/>
        <v>1</v>
      </c>
      <c r="S94">
        <f t="shared" si="32"/>
      </c>
    </row>
    <row r="95" spans="1:19" ht="12.75">
      <c r="A95" s="19" t="s">
        <v>125</v>
      </c>
      <c r="B95" s="19"/>
      <c r="C95" s="19">
        <v>1</v>
      </c>
      <c r="D95" s="19"/>
      <c r="E95" s="19"/>
      <c r="F95" s="19"/>
      <c r="G95" s="19"/>
      <c r="H95" s="19"/>
      <c r="I95" s="19"/>
      <c r="J95" s="19">
        <v>3</v>
      </c>
      <c r="K95" s="20" t="s">
        <v>107</v>
      </c>
      <c r="L95" s="33" t="s">
        <v>126</v>
      </c>
      <c r="M95" s="19" t="str">
        <f t="shared" si="20"/>
        <v>Basic Handset</v>
      </c>
      <c r="N95">
        <f t="shared" si="27"/>
        <v>1</v>
      </c>
      <c r="O95">
        <f t="shared" si="28"/>
        <v>0</v>
      </c>
      <c r="P95">
        <f t="shared" si="29"/>
        <v>0</v>
      </c>
      <c r="Q95">
        <f t="shared" si="30"/>
        <v>0</v>
      </c>
      <c r="R95">
        <f t="shared" si="31"/>
        <v>1</v>
      </c>
      <c r="S95">
        <f t="shared" si="32"/>
      </c>
    </row>
    <row r="96" spans="1:19" ht="12.75">
      <c r="A96" s="19" t="s">
        <v>127</v>
      </c>
      <c r="B96" s="19"/>
      <c r="C96" s="19">
        <v>1</v>
      </c>
      <c r="D96" s="19"/>
      <c r="E96" s="19"/>
      <c r="F96" s="19"/>
      <c r="G96" s="19"/>
      <c r="H96" s="19"/>
      <c r="I96" s="19"/>
      <c r="J96" s="19">
        <v>3</v>
      </c>
      <c r="K96" s="20" t="s">
        <v>107</v>
      </c>
      <c r="L96" s="33" t="s">
        <v>128</v>
      </c>
      <c r="M96" s="19" t="str">
        <f t="shared" si="20"/>
        <v>Basic Handset</v>
      </c>
      <c r="N96">
        <f t="shared" si="27"/>
        <v>1</v>
      </c>
      <c r="O96">
        <f t="shared" si="28"/>
        <v>0</v>
      </c>
      <c r="P96">
        <f t="shared" si="29"/>
        <v>0</v>
      </c>
      <c r="Q96">
        <f t="shared" si="30"/>
        <v>0</v>
      </c>
      <c r="R96">
        <f t="shared" si="31"/>
        <v>1</v>
      </c>
      <c r="S96">
        <f t="shared" si="32"/>
      </c>
    </row>
    <row r="97" spans="1:19" ht="12.75">
      <c r="A97" s="19" t="s">
        <v>129</v>
      </c>
      <c r="B97" s="19"/>
      <c r="C97" s="19">
        <v>1</v>
      </c>
      <c r="D97" s="19"/>
      <c r="E97" s="19"/>
      <c r="F97" s="19"/>
      <c r="G97" s="19"/>
      <c r="H97" s="19"/>
      <c r="I97" s="19"/>
      <c r="J97" s="19">
        <v>4</v>
      </c>
      <c r="K97" s="20" t="s">
        <v>107</v>
      </c>
      <c r="L97" s="33" t="s">
        <v>130</v>
      </c>
      <c r="M97" s="19" t="str">
        <f t="shared" si="20"/>
        <v>Basic Handset</v>
      </c>
      <c r="N97">
        <f t="shared" si="27"/>
        <v>1</v>
      </c>
      <c r="O97">
        <f t="shared" si="28"/>
        <v>0</v>
      </c>
      <c r="P97">
        <f t="shared" si="29"/>
        <v>0</v>
      </c>
      <c r="Q97">
        <f t="shared" si="30"/>
        <v>0</v>
      </c>
      <c r="R97">
        <f t="shared" si="31"/>
        <v>1</v>
      </c>
      <c r="S97">
        <f t="shared" si="32"/>
      </c>
    </row>
    <row r="98" spans="1:19" ht="12.75">
      <c r="A98" s="19" t="s">
        <v>131</v>
      </c>
      <c r="B98" s="19"/>
      <c r="C98" s="19">
        <v>1</v>
      </c>
      <c r="D98" s="19"/>
      <c r="E98" s="19"/>
      <c r="F98" s="19"/>
      <c r="G98" s="19"/>
      <c r="H98" s="19"/>
      <c r="I98" s="19"/>
      <c r="J98" s="19">
        <v>3</v>
      </c>
      <c r="K98" s="20" t="s">
        <v>107</v>
      </c>
      <c r="L98" s="33" t="s">
        <v>132</v>
      </c>
      <c r="M98" s="19" t="str">
        <f aca="true" t="shared" si="33" ref="M98:M128">IF(C98=1,"Basic Handset"," ")</f>
        <v>Basic Handset</v>
      </c>
      <c r="N98">
        <f t="shared" si="27"/>
        <v>1</v>
      </c>
      <c r="O98">
        <f t="shared" si="28"/>
        <v>0</v>
      </c>
      <c r="P98">
        <f t="shared" si="29"/>
        <v>0</v>
      </c>
      <c r="Q98">
        <f t="shared" si="30"/>
        <v>0</v>
      </c>
      <c r="R98">
        <f t="shared" si="31"/>
        <v>1</v>
      </c>
      <c r="S98">
        <f t="shared" si="32"/>
      </c>
    </row>
    <row r="99" spans="1:13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20"/>
      <c r="L99" s="33"/>
      <c r="M99" s="19" t="str">
        <f t="shared" si="33"/>
        <v> </v>
      </c>
    </row>
    <row r="100" spans="1:19" ht="12.75">
      <c r="A100" s="19" t="s">
        <v>133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20" t="s">
        <v>134</v>
      </c>
      <c r="L100" s="33"/>
      <c r="M100" s="19" t="str">
        <f t="shared" si="33"/>
        <v> </v>
      </c>
      <c r="N100">
        <f aca="true" t="shared" si="34" ref="N100:N129">IF(B100+C100=1,1,0)</f>
        <v>0</v>
      </c>
      <c r="O100">
        <f aca="true" t="shared" si="35" ref="O100:O129">IF(B100+C100=2,1,0)</f>
        <v>0</v>
      </c>
      <c r="P100">
        <f aca="true" t="shared" si="36" ref="P100:P129">IF(B100+C100=3,1,0)</f>
        <v>0</v>
      </c>
      <c r="Q100">
        <f>IF(B100+C100&gt;3,1,0)</f>
        <v>0</v>
      </c>
      <c r="R100">
        <f aca="true" t="shared" si="37" ref="R100:R129">(O100*2)+(P100*3)+(Q100*4)+N100</f>
        <v>0</v>
      </c>
      <c r="S100">
        <f aca="true" t="shared" si="38" ref="S100:S132">IF(B100+C100=R100,"","Bad")</f>
      </c>
    </row>
    <row r="101" spans="1:19" ht="12.75">
      <c r="A101" s="19" t="s">
        <v>135</v>
      </c>
      <c r="B101" s="19">
        <v>1</v>
      </c>
      <c r="C101" s="19">
        <v>1</v>
      </c>
      <c r="D101" s="19"/>
      <c r="E101" s="19"/>
      <c r="F101" s="19">
        <v>1</v>
      </c>
      <c r="G101" s="19"/>
      <c r="H101" s="19"/>
      <c r="I101" s="19"/>
      <c r="J101" s="19">
        <v>3</v>
      </c>
      <c r="K101" s="20" t="s">
        <v>134</v>
      </c>
      <c r="L101" s="33"/>
      <c r="M101" s="19" t="str">
        <f t="shared" si="33"/>
        <v>Basic Handset</v>
      </c>
      <c r="N101">
        <f t="shared" si="34"/>
        <v>0</v>
      </c>
      <c r="O101">
        <f t="shared" si="35"/>
        <v>1</v>
      </c>
      <c r="P101">
        <f t="shared" si="36"/>
        <v>0</v>
      </c>
      <c r="Q101">
        <f>IF(B101+C101&gt;3,1,0)</f>
        <v>0</v>
      </c>
      <c r="R101">
        <f t="shared" si="37"/>
        <v>2</v>
      </c>
      <c r="S101">
        <f t="shared" si="38"/>
      </c>
    </row>
    <row r="102" spans="1:19" ht="12.75">
      <c r="A102" s="19" t="s">
        <v>136</v>
      </c>
      <c r="B102" s="19"/>
      <c r="C102" s="19">
        <v>1</v>
      </c>
      <c r="D102" s="19"/>
      <c r="E102" s="19">
        <v>26</v>
      </c>
      <c r="F102" s="19">
        <v>3</v>
      </c>
      <c r="G102" s="19"/>
      <c r="H102" s="19"/>
      <c r="I102" s="19"/>
      <c r="J102" s="19">
        <v>18</v>
      </c>
      <c r="K102" s="20" t="s">
        <v>134</v>
      </c>
      <c r="L102" s="33"/>
      <c r="M102" s="19" t="str">
        <f t="shared" si="33"/>
        <v>Basic Handset</v>
      </c>
      <c r="N102">
        <f t="shared" si="34"/>
        <v>1</v>
      </c>
      <c r="O102">
        <f t="shared" si="35"/>
        <v>0</v>
      </c>
      <c r="P102">
        <f t="shared" si="36"/>
        <v>0</v>
      </c>
      <c r="Q102">
        <f>IF(B102=6,1,0)</f>
        <v>0</v>
      </c>
      <c r="R102">
        <f t="shared" si="37"/>
        <v>1</v>
      </c>
      <c r="S102">
        <f t="shared" si="38"/>
      </c>
    </row>
    <row r="103" spans="1:19" ht="12.75">
      <c r="A103" s="19" t="s">
        <v>137</v>
      </c>
      <c r="B103" s="19">
        <v>1</v>
      </c>
      <c r="C103" s="19">
        <v>1</v>
      </c>
      <c r="D103" s="19"/>
      <c r="E103" s="19"/>
      <c r="F103" s="19"/>
      <c r="G103" s="19"/>
      <c r="H103" s="19"/>
      <c r="I103" s="19"/>
      <c r="J103" s="19">
        <v>15</v>
      </c>
      <c r="K103" s="20" t="s">
        <v>134</v>
      </c>
      <c r="L103" s="19"/>
      <c r="M103" s="19" t="str">
        <f t="shared" si="33"/>
        <v>Basic Handset</v>
      </c>
      <c r="N103">
        <f t="shared" si="34"/>
        <v>0</v>
      </c>
      <c r="O103">
        <f t="shared" si="35"/>
        <v>1</v>
      </c>
      <c r="P103">
        <f t="shared" si="36"/>
        <v>0</v>
      </c>
      <c r="Q103">
        <f>IF(B103+C103&gt;3,1,0)</f>
        <v>0</v>
      </c>
      <c r="R103">
        <f t="shared" si="37"/>
        <v>2</v>
      </c>
      <c r="S103">
        <f t="shared" si="38"/>
      </c>
    </row>
    <row r="104" spans="1:19" ht="12.75">
      <c r="A104" s="19" t="s">
        <v>138</v>
      </c>
      <c r="B104" s="19"/>
      <c r="C104" s="19">
        <v>1</v>
      </c>
      <c r="D104" s="19"/>
      <c r="E104" s="19">
        <v>25</v>
      </c>
      <c r="F104" s="19">
        <v>3</v>
      </c>
      <c r="G104" s="19"/>
      <c r="H104" s="19"/>
      <c r="I104" s="19"/>
      <c r="J104" s="19">
        <v>18</v>
      </c>
      <c r="K104" s="20" t="s">
        <v>134</v>
      </c>
      <c r="L104" s="19"/>
      <c r="M104" s="19" t="str">
        <f t="shared" si="33"/>
        <v>Basic Handset</v>
      </c>
      <c r="N104">
        <f t="shared" si="34"/>
        <v>1</v>
      </c>
      <c r="O104">
        <f t="shared" si="35"/>
        <v>0</v>
      </c>
      <c r="P104">
        <f t="shared" si="36"/>
        <v>0</v>
      </c>
      <c r="Q104">
        <f>IF(B104=6,1,0)</f>
        <v>0</v>
      </c>
      <c r="R104">
        <f t="shared" si="37"/>
        <v>1</v>
      </c>
      <c r="S104">
        <f t="shared" si="38"/>
      </c>
    </row>
    <row r="105" spans="1:19" ht="12.75">
      <c r="A105" s="19" t="s">
        <v>139</v>
      </c>
      <c r="B105" s="19">
        <v>1</v>
      </c>
      <c r="C105" s="19">
        <v>1</v>
      </c>
      <c r="D105" s="19"/>
      <c r="E105" s="19">
        <v>1</v>
      </c>
      <c r="F105" s="19">
        <v>1</v>
      </c>
      <c r="G105" s="19"/>
      <c r="H105" s="19"/>
      <c r="I105" s="19"/>
      <c r="J105" s="19">
        <v>1</v>
      </c>
      <c r="K105" s="20" t="s">
        <v>134</v>
      </c>
      <c r="L105" s="19"/>
      <c r="M105" s="19" t="str">
        <f t="shared" si="33"/>
        <v>Basic Handset</v>
      </c>
      <c r="N105">
        <f t="shared" si="34"/>
        <v>0</v>
      </c>
      <c r="O105">
        <f t="shared" si="35"/>
        <v>1</v>
      </c>
      <c r="P105">
        <f t="shared" si="36"/>
        <v>0</v>
      </c>
      <c r="Q105">
        <f aca="true" t="shared" si="39" ref="Q105:Q129">IF(B105+C105&gt;3,1,0)</f>
        <v>0</v>
      </c>
      <c r="R105">
        <f t="shared" si="37"/>
        <v>2</v>
      </c>
      <c r="S105">
        <f t="shared" si="38"/>
      </c>
    </row>
    <row r="106" spans="1:19" ht="12.75">
      <c r="A106" s="19" t="s">
        <v>140</v>
      </c>
      <c r="B106" s="19">
        <v>1</v>
      </c>
      <c r="C106" s="19">
        <v>1</v>
      </c>
      <c r="D106" s="19"/>
      <c r="E106" s="19"/>
      <c r="F106" s="19"/>
      <c r="G106" s="19"/>
      <c r="H106" s="19"/>
      <c r="I106" s="19"/>
      <c r="J106" s="19">
        <v>3</v>
      </c>
      <c r="K106" s="20" t="s">
        <v>134</v>
      </c>
      <c r="L106" s="19"/>
      <c r="M106" s="19" t="str">
        <f t="shared" si="33"/>
        <v>Basic Handset</v>
      </c>
      <c r="N106">
        <f t="shared" si="34"/>
        <v>0</v>
      </c>
      <c r="O106">
        <f t="shared" si="35"/>
        <v>1</v>
      </c>
      <c r="P106">
        <f t="shared" si="36"/>
        <v>0</v>
      </c>
      <c r="Q106">
        <f t="shared" si="39"/>
        <v>0</v>
      </c>
      <c r="R106">
        <f t="shared" si="37"/>
        <v>2</v>
      </c>
      <c r="S106">
        <f t="shared" si="38"/>
      </c>
    </row>
    <row r="107" spans="1:19" ht="12.75">
      <c r="A107" s="19" t="s">
        <v>141</v>
      </c>
      <c r="B107" s="19"/>
      <c r="C107" s="19">
        <v>1</v>
      </c>
      <c r="D107" s="19"/>
      <c r="E107" s="19"/>
      <c r="F107" s="19"/>
      <c r="G107" s="19"/>
      <c r="H107" s="19"/>
      <c r="I107" s="19"/>
      <c r="J107" s="19">
        <v>3</v>
      </c>
      <c r="K107" s="20" t="s">
        <v>134</v>
      </c>
      <c r="L107" s="19"/>
      <c r="M107" s="19" t="str">
        <f t="shared" si="33"/>
        <v>Basic Handset</v>
      </c>
      <c r="N107">
        <f t="shared" si="34"/>
        <v>1</v>
      </c>
      <c r="O107">
        <f t="shared" si="35"/>
        <v>0</v>
      </c>
      <c r="P107">
        <f t="shared" si="36"/>
        <v>0</v>
      </c>
      <c r="Q107">
        <f t="shared" si="39"/>
        <v>0</v>
      </c>
      <c r="R107">
        <f t="shared" si="37"/>
        <v>1</v>
      </c>
      <c r="S107">
        <f t="shared" si="38"/>
      </c>
    </row>
    <row r="108" spans="1:19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20"/>
      <c r="L108" s="19"/>
      <c r="M108" s="19" t="str">
        <f t="shared" si="33"/>
        <v> </v>
      </c>
      <c r="N108">
        <f t="shared" si="34"/>
        <v>0</v>
      </c>
      <c r="O108">
        <f t="shared" si="35"/>
        <v>0</v>
      </c>
      <c r="P108">
        <f t="shared" si="36"/>
        <v>0</v>
      </c>
      <c r="Q108">
        <f t="shared" si="39"/>
        <v>0</v>
      </c>
      <c r="R108">
        <f t="shared" si="37"/>
        <v>0</v>
      </c>
      <c r="S108">
        <f t="shared" si="38"/>
      </c>
    </row>
    <row r="109" spans="1:19" ht="12.75">
      <c r="A109" s="19" t="s">
        <v>142</v>
      </c>
      <c r="B109" s="19">
        <v>1</v>
      </c>
      <c r="C109" s="19">
        <v>1</v>
      </c>
      <c r="D109" s="19"/>
      <c r="E109" s="19">
        <v>1</v>
      </c>
      <c r="F109" s="19">
        <v>3</v>
      </c>
      <c r="G109" s="19">
        <v>2</v>
      </c>
      <c r="H109" s="19"/>
      <c r="I109" s="19"/>
      <c r="J109" s="19">
        <v>3</v>
      </c>
      <c r="K109" s="20" t="s">
        <v>143</v>
      </c>
      <c r="L109" s="19"/>
      <c r="M109" s="19" t="str">
        <f t="shared" si="33"/>
        <v>Basic Handset</v>
      </c>
      <c r="N109">
        <f t="shared" si="34"/>
        <v>0</v>
      </c>
      <c r="O109">
        <f t="shared" si="35"/>
        <v>1</v>
      </c>
      <c r="P109">
        <f t="shared" si="36"/>
        <v>0</v>
      </c>
      <c r="Q109">
        <f t="shared" si="39"/>
        <v>0</v>
      </c>
      <c r="R109">
        <f t="shared" si="37"/>
        <v>2</v>
      </c>
      <c r="S109">
        <f t="shared" si="38"/>
      </c>
    </row>
    <row r="110" spans="1:19" ht="12.75">
      <c r="A110" s="19" t="s">
        <v>144</v>
      </c>
      <c r="B110" s="19">
        <v>1</v>
      </c>
      <c r="C110" s="19">
        <v>1</v>
      </c>
      <c r="D110" s="19"/>
      <c r="E110" s="19">
        <v>5</v>
      </c>
      <c r="F110" s="19"/>
      <c r="G110" s="19"/>
      <c r="H110" s="19"/>
      <c r="I110" s="19"/>
      <c r="J110" s="19">
        <v>3</v>
      </c>
      <c r="K110" s="20"/>
      <c r="L110" s="19"/>
      <c r="M110" s="19" t="str">
        <f t="shared" si="33"/>
        <v>Basic Handset</v>
      </c>
      <c r="N110">
        <f t="shared" si="34"/>
        <v>0</v>
      </c>
      <c r="O110">
        <f t="shared" si="35"/>
        <v>1</v>
      </c>
      <c r="P110">
        <f t="shared" si="36"/>
        <v>0</v>
      </c>
      <c r="Q110">
        <f t="shared" si="39"/>
        <v>0</v>
      </c>
      <c r="R110">
        <f t="shared" si="37"/>
        <v>2</v>
      </c>
      <c r="S110">
        <f t="shared" si="38"/>
      </c>
    </row>
    <row r="111" spans="1:19" ht="12.75">
      <c r="A111" s="19" t="s">
        <v>145</v>
      </c>
      <c r="B111" s="19"/>
      <c r="C111" s="19">
        <v>1</v>
      </c>
      <c r="D111" s="19"/>
      <c r="E111" s="19">
        <v>3</v>
      </c>
      <c r="F111" s="19">
        <v>1</v>
      </c>
      <c r="G111" s="19"/>
      <c r="H111" s="19"/>
      <c r="I111" s="19"/>
      <c r="J111" s="19">
        <v>5</v>
      </c>
      <c r="K111" s="20"/>
      <c r="L111" s="19"/>
      <c r="M111" s="19" t="str">
        <f t="shared" si="33"/>
        <v>Basic Handset</v>
      </c>
      <c r="N111">
        <f t="shared" si="34"/>
        <v>1</v>
      </c>
      <c r="O111">
        <f t="shared" si="35"/>
        <v>0</v>
      </c>
      <c r="P111">
        <f t="shared" si="36"/>
        <v>0</v>
      </c>
      <c r="Q111">
        <f t="shared" si="39"/>
        <v>0</v>
      </c>
      <c r="R111">
        <f t="shared" si="37"/>
        <v>1</v>
      </c>
      <c r="S111">
        <f t="shared" si="38"/>
      </c>
    </row>
    <row r="112" spans="1:19" ht="12.75">
      <c r="A112" s="19" t="s">
        <v>146</v>
      </c>
      <c r="B112" s="19">
        <v>1</v>
      </c>
      <c r="C112" s="19">
        <v>1</v>
      </c>
      <c r="D112" s="19"/>
      <c r="E112" s="19">
        <v>3</v>
      </c>
      <c r="F112" s="19">
        <v>1</v>
      </c>
      <c r="G112" s="20" t="s">
        <v>147</v>
      </c>
      <c r="H112" s="19"/>
      <c r="I112" s="19"/>
      <c r="J112" s="19">
        <v>7</v>
      </c>
      <c r="K112" s="20"/>
      <c r="L112" s="19"/>
      <c r="M112" s="19" t="str">
        <f t="shared" si="33"/>
        <v>Basic Handset</v>
      </c>
      <c r="N112">
        <f t="shared" si="34"/>
        <v>0</v>
      </c>
      <c r="O112">
        <f t="shared" si="35"/>
        <v>1</v>
      </c>
      <c r="P112">
        <f t="shared" si="36"/>
        <v>0</v>
      </c>
      <c r="Q112">
        <f t="shared" si="39"/>
        <v>0</v>
      </c>
      <c r="R112">
        <f t="shared" si="37"/>
        <v>2</v>
      </c>
      <c r="S112">
        <f t="shared" si="38"/>
      </c>
    </row>
    <row r="113" spans="1:19" ht="12.75">
      <c r="A113" s="19" t="s">
        <v>148</v>
      </c>
      <c r="B113" s="19">
        <v>1</v>
      </c>
      <c r="C113" s="19">
        <v>1</v>
      </c>
      <c r="D113" s="19"/>
      <c r="E113" s="19"/>
      <c r="F113" s="19"/>
      <c r="G113" s="19"/>
      <c r="H113" s="19"/>
      <c r="I113" s="19"/>
      <c r="J113" s="19">
        <v>3</v>
      </c>
      <c r="K113" s="20"/>
      <c r="L113" s="19"/>
      <c r="M113" s="19" t="str">
        <f t="shared" si="33"/>
        <v>Basic Handset</v>
      </c>
      <c r="N113">
        <f t="shared" si="34"/>
        <v>0</v>
      </c>
      <c r="O113">
        <f t="shared" si="35"/>
        <v>1</v>
      </c>
      <c r="P113">
        <f t="shared" si="36"/>
        <v>0</v>
      </c>
      <c r="Q113">
        <f t="shared" si="39"/>
        <v>0</v>
      </c>
      <c r="R113">
        <f t="shared" si="37"/>
        <v>2</v>
      </c>
      <c r="S113">
        <f t="shared" si="38"/>
      </c>
    </row>
    <row r="114" spans="1:19" ht="12.75">
      <c r="A114" s="19" t="s">
        <v>149</v>
      </c>
      <c r="B114" s="19"/>
      <c r="C114" s="19">
        <v>1</v>
      </c>
      <c r="D114" s="19"/>
      <c r="E114" s="19"/>
      <c r="F114" s="19"/>
      <c r="G114" s="19"/>
      <c r="H114" s="19"/>
      <c r="I114" s="19"/>
      <c r="J114" s="19"/>
      <c r="K114" s="20"/>
      <c r="L114" s="19"/>
      <c r="M114" s="19" t="str">
        <f t="shared" si="33"/>
        <v>Basic Handset</v>
      </c>
      <c r="N114">
        <f t="shared" si="34"/>
        <v>1</v>
      </c>
      <c r="O114">
        <f t="shared" si="35"/>
        <v>0</v>
      </c>
      <c r="P114">
        <f t="shared" si="36"/>
        <v>0</v>
      </c>
      <c r="Q114">
        <f t="shared" si="39"/>
        <v>0</v>
      </c>
      <c r="R114">
        <f t="shared" si="37"/>
        <v>1</v>
      </c>
      <c r="S114">
        <f t="shared" si="38"/>
      </c>
    </row>
    <row r="115" spans="1:19" ht="12.75">
      <c r="A115" s="19" t="s">
        <v>150</v>
      </c>
      <c r="B115" s="19"/>
      <c r="C115" s="19">
        <v>1</v>
      </c>
      <c r="D115" s="19"/>
      <c r="E115" s="19"/>
      <c r="F115" s="19"/>
      <c r="G115" s="19"/>
      <c r="H115" s="19"/>
      <c r="I115" s="19"/>
      <c r="J115" s="19"/>
      <c r="K115" s="20"/>
      <c r="L115" s="19"/>
      <c r="M115" s="19" t="str">
        <f t="shared" si="33"/>
        <v>Basic Handset</v>
      </c>
      <c r="N115">
        <f t="shared" si="34"/>
        <v>1</v>
      </c>
      <c r="O115">
        <f t="shared" si="35"/>
        <v>0</v>
      </c>
      <c r="P115">
        <f t="shared" si="36"/>
        <v>0</v>
      </c>
      <c r="Q115">
        <f t="shared" si="39"/>
        <v>0</v>
      </c>
      <c r="R115">
        <f t="shared" si="37"/>
        <v>1</v>
      </c>
      <c r="S115">
        <f t="shared" si="38"/>
      </c>
    </row>
    <row r="116" spans="1:19" ht="12.75">
      <c r="A116" s="19" t="s">
        <v>151</v>
      </c>
      <c r="B116" s="19">
        <v>1</v>
      </c>
      <c r="C116" s="19">
        <v>1</v>
      </c>
      <c r="D116" s="19"/>
      <c r="E116" s="19"/>
      <c r="F116" s="19"/>
      <c r="G116" s="19"/>
      <c r="H116" s="19"/>
      <c r="I116" s="19"/>
      <c r="J116" s="19">
        <v>3</v>
      </c>
      <c r="K116" s="20"/>
      <c r="L116" s="19"/>
      <c r="M116" s="19" t="str">
        <f t="shared" si="33"/>
        <v>Basic Handset</v>
      </c>
      <c r="N116">
        <f t="shared" si="34"/>
        <v>0</v>
      </c>
      <c r="O116">
        <f t="shared" si="35"/>
        <v>1</v>
      </c>
      <c r="P116">
        <f t="shared" si="36"/>
        <v>0</v>
      </c>
      <c r="Q116">
        <f t="shared" si="39"/>
        <v>0</v>
      </c>
      <c r="R116">
        <f t="shared" si="37"/>
        <v>2</v>
      </c>
      <c r="S116">
        <f t="shared" si="38"/>
      </c>
    </row>
    <row r="117" spans="1:19" ht="12.75">
      <c r="A117" s="19" t="s">
        <v>152</v>
      </c>
      <c r="B117" s="19">
        <v>1</v>
      </c>
      <c r="C117" s="19">
        <v>1</v>
      </c>
      <c r="D117" s="19"/>
      <c r="E117" s="19"/>
      <c r="F117" s="19"/>
      <c r="G117" s="19"/>
      <c r="H117" s="19"/>
      <c r="I117" s="19"/>
      <c r="J117" s="19">
        <v>2</v>
      </c>
      <c r="K117" s="20"/>
      <c r="L117" s="19"/>
      <c r="M117" s="19" t="str">
        <f t="shared" si="33"/>
        <v>Basic Handset</v>
      </c>
      <c r="N117">
        <f t="shared" si="34"/>
        <v>0</v>
      </c>
      <c r="O117">
        <f t="shared" si="35"/>
        <v>1</v>
      </c>
      <c r="P117">
        <f t="shared" si="36"/>
        <v>0</v>
      </c>
      <c r="Q117">
        <f t="shared" si="39"/>
        <v>0</v>
      </c>
      <c r="R117">
        <f t="shared" si="37"/>
        <v>2</v>
      </c>
      <c r="S117">
        <f t="shared" si="38"/>
      </c>
    </row>
    <row r="118" spans="1:19" ht="12.75">
      <c r="A118" s="19" t="s">
        <v>153</v>
      </c>
      <c r="B118" s="19">
        <v>1</v>
      </c>
      <c r="C118" s="19">
        <v>1</v>
      </c>
      <c r="D118" s="19"/>
      <c r="E118" s="19"/>
      <c r="F118" s="19"/>
      <c r="G118" s="19"/>
      <c r="H118" s="19"/>
      <c r="I118" s="19"/>
      <c r="J118" s="19">
        <v>3</v>
      </c>
      <c r="K118" s="20"/>
      <c r="L118" s="19"/>
      <c r="M118" s="19" t="str">
        <f t="shared" si="33"/>
        <v>Basic Handset</v>
      </c>
      <c r="N118">
        <f t="shared" si="34"/>
        <v>0</v>
      </c>
      <c r="O118">
        <f t="shared" si="35"/>
        <v>1</v>
      </c>
      <c r="P118">
        <f t="shared" si="36"/>
        <v>0</v>
      </c>
      <c r="Q118">
        <f t="shared" si="39"/>
        <v>0</v>
      </c>
      <c r="R118">
        <f t="shared" si="37"/>
        <v>2</v>
      </c>
      <c r="S118">
        <f t="shared" si="38"/>
      </c>
    </row>
    <row r="119" spans="1:19" ht="12.75">
      <c r="A119" s="19" t="s">
        <v>154</v>
      </c>
      <c r="B119" s="19">
        <v>1</v>
      </c>
      <c r="C119" s="19">
        <v>1</v>
      </c>
      <c r="D119" s="19"/>
      <c r="E119" s="19"/>
      <c r="F119" s="19"/>
      <c r="G119" s="19"/>
      <c r="H119" s="19"/>
      <c r="I119" s="19"/>
      <c r="J119" s="19">
        <v>4</v>
      </c>
      <c r="K119" s="20"/>
      <c r="L119" s="19"/>
      <c r="M119" s="19" t="str">
        <f t="shared" si="33"/>
        <v>Basic Handset</v>
      </c>
      <c r="N119">
        <f t="shared" si="34"/>
        <v>0</v>
      </c>
      <c r="O119">
        <f t="shared" si="35"/>
        <v>1</v>
      </c>
      <c r="P119">
        <f t="shared" si="36"/>
        <v>0</v>
      </c>
      <c r="Q119">
        <f t="shared" si="39"/>
        <v>0</v>
      </c>
      <c r="R119">
        <f t="shared" si="37"/>
        <v>2</v>
      </c>
      <c r="S119">
        <f t="shared" si="38"/>
      </c>
    </row>
    <row r="120" spans="1:19" ht="12.75">
      <c r="A120" s="19" t="s">
        <v>155</v>
      </c>
      <c r="B120" s="19">
        <v>1</v>
      </c>
      <c r="C120" s="19">
        <v>1</v>
      </c>
      <c r="D120" s="19"/>
      <c r="E120" s="19"/>
      <c r="F120" s="19"/>
      <c r="G120" s="20" t="s">
        <v>156</v>
      </c>
      <c r="H120" s="19"/>
      <c r="I120" s="19"/>
      <c r="J120" s="19">
        <v>3</v>
      </c>
      <c r="K120" s="20"/>
      <c r="L120" s="19"/>
      <c r="M120" s="19" t="str">
        <f t="shared" si="33"/>
        <v>Basic Handset</v>
      </c>
      <c r="N120">
        <f t="shared" si="34"/>
        <v>0</v>
      </c>
      <c r="O120">
        <f t="shared" si="35"/>
        <v>1</v>
      </c>
      <c r="P120">
        <f t="shared" si="36"/>
        <v>0</v>
      </c>
      <c r="Q120">
        <f t="shared" si="39"/>
        <v>0</v>
      </c>
      <c r="R120">
        <f t="shared" si="37"/>
        <v>2</v>
      </c>
      <c r="S120">
        <f t="shared" si="38"/>
      </c>
    </row>
    <row r="121" spans="1:19" ht="12.75">
      <c r="A121" s="19" t="s">
        <v>157</v>
      </c>
      <c r="B121" s="19">
        <v>1</v>
      </c>
      <c r="C121" s="19">
        <v>1</v>
      </c>
      <c r="D121" s="19"/>
      <c r="E121" s="19">
        <v>1</v>
      </c>
      <c r="F121" s="19">
        <v>1</v>
      </c>
      <c r="G121" s="19"/>
      <c r="H121" s="19"/>
      <c r="I121" s="19"/>
      <c r="J121" s="19">
        <v>2</v>
      </c>
      <c r="K121" s="20"/>
      <c r="L121" s="19"/>
      <c r="M121" s="19" t="str">
        <f t="shared" si="33"/>
        <v>Basic Handset</v>
      </c>
      <c r="N121">
        <f t="shared" si="34"/>
        <v>0</v>
      </c>
      <c r="O121">
        <f t="shared" si="35"/>
        <v>1</v>
      </c>
      <c r="P121">
        <f t="shared" si="36"/>
        <v>0</v>
      </c>
      <c r="Q121">
        <f t="shared" si="39"/>
        <v>0</v>
      </c>
      <c r="R121">
        <f t="shared" si="37"/>
        <v>2</v>
      </c>
      <c r="S121">
        <f t="shared" si="38"/>
      </c>
    </row>
    <row r="122" spans="1:19" ht="12.75">
      <c r="A122" s="19" t="s">
        <v>158</v>
      </c>
      <c r="B122" s="19">
        <v>1</v>
      </c>
      <c r="C122" s="19">
        <v>1</v>
      </c>
      <c r="D122" s="19"/>
      <c r="E122" s="19"/>
      <c r="F122" s="19"/>
      <c r="G122" s="19"/>
      <c r="H122" s="19"/>
      <c r="I122" s="19"/>
      <c r="J122" s="19">
        <v>10</v>
      </c>
      <c r="K122" s="20"/>
      <c r="L122" s="19"/>
      <c r="M122" s="19" t="str">
        <f t="shared" si="33"/>
        <v>Basic Handset</v>
      </c>
      <c r="N122">
        <f t="shared" si="34"/>
        <v>0</v>
      </c>
      <c r="O122">
        <f t="shared" si="35"/>
        <v>1</v>
      </c>
      <c r="P122">
        <f t="shared" si="36"/>
        <v>0</v>
      </c>
      <c r="Q122">
        <f t="shared" si="39"/>
        <v>0</v>
      </c>
      <c r="R122">
        <f t="shared" si="37"/>
        <v>2</v>
      </c>
      <c r="S122">
        <f t="shared" si="38"/>
      </c>
    </row>
    <row r="123" spans="1:19" ht="12.75">
      <c r="A123" s="19" t="s">
        <v>159</v>
      </c>
      <c r="B123" s="19">
        <v>1</v>
      </c>
      <c r="C123" s="19">
        <v>1</v>
      </c>
      <c r="D123" s="19"/>
      <c r="E123" s="19"/>
      <c r="F123" s="19"/>
      <c r="G123" s="19"/>
      <c r="H123" s="19"/>
      <c r="I123" s="19"/>
      <c r="J123" s="19">
        <v>1</v>
      </c>
      <c r="K123" s="20"/>
      <c r="L123" s="19"/>
      <c r="M123" s="19" t="str">
        <f t="shared" si="33"/>
        <v>Basic Handset</v>
      </c>
      <c r="N123">
        <f t="shared" si="34"/>
        <v>0</v>
      </c>
      <c r="O123">
        <f t="shared" si="35"/>
        <v>1</v>
      </c>
      <c r="P123">
        <f t="shared" si="36"/>
        <v>0</v>
      </c>
      <c r="Q123">
        <f t="shared" si="39"/>
        <v>0</v>
      </c>
      <c r="R123">
        <f t="shared" si="37"/>
        <v>2</v>
      </c>
      <c r="S123">
        <f t="shared" si="38"/>
      </c>
    </row>
    <row r="124" spans="1:19" ht="12.75">
      <c r="A124" s="19" t="s">
        <v>160</v>
      </c>
      <c r="B124" s="19">
        <v>1</v>
      </c>
      <c r="C124" s="19">
        <v>1</v>
      </c>
      <c r="D124" s="19"/>
      <c r="E124" s="19"/>
      <c r="F124" s="19"/>
      <c r="G124" s="19"/>
      <c r="H124" s="19"/>
      <c r="I124" s="19"/>
      <c r="J124" s="19"/>
      <c r="K124" s="20"/>
      <c r="L124" s="19"/>
      <c r="M124" s="19" t="str">
        <f t="shared" si="33"/>
        <v>Basic Handset</v>
      </c>
      <c r="N124">
        <f t="shared" si="34"/>
        <v>0</v>
      </c>
      <c r="O124">
        <f t="shared" si="35"/>
        <v>1</v>
      </c>
      <c r="P124">
        <f t="shared" si="36"/>
        <v>0</v>
      </c>
      <c r="Q124">
        <f t="shared" si="39"/>
        <v>0</v>
      </c>
      <c r="R124">
        <f t="shared" si="37"/>
        <v>2</v>
      </c>
      <c r="S124">
        <f t="shared" si="38"/>
      </c>
    </row>
    <row r="125" spans="1:19" ht="12.75">
      <c r="A125" s="19" t="s">
        <v>161</v>
      </c>
      <c r="B125" s="19">
        <v>1</v>
      </c>
      <c r="C125" s="19">
        <v>1</v>
      </c>
      <c r="D125" s="19"/>
      <c r="E125" s="19"/>
      <c r="F125" s="19"/>
      <c r="G125" s="19"/>
      <c r="H125" s="19"/>
      <c r="I125" s="19"/>
      <c r="J125" s="19">
        <v>4</v>
      </c>
      <c r="K125" s="20"/>
      <c r="L125" s="19"/>
      <c r="M125" s="19" t="str">
        <f t="shared" si="33"/>
        <v>Basic Handset</v>
      </c>
      <c r="N125">
        <f t="shared" si="34"/>
        <v>0</v>
      </c>
      <c r="O125">
        <f t="shared" si="35"/>
        <v>1</v>
      </c>
      <c r="P125">
        <f t="shared" si="36"/>
        <v>0</v>
      </c>
      <c r="Q125">
        <f t="shared" si="39"/>
        <v>0</v>
      </c>
      <c r="R125">
        <f t="shared" si="37"/>
        <v>2</v>
      </c>
      <c r="S125">
        <f t="shared" si="38"/>
      </c>
    </row>
    <row r="126" spans="1:19" ht="12.75">
      <c r="A126" s="19" t="s">
        <v>162</v>
      </c>
      <c r="B126" s="19"/>
      <c r="C126" s="19">
        <v>1</v>
      </c>
      <c r="D126" s="19"/>
      <c r="E126" s="19"/>
      <c r="F126" s="19"/>
      <c r="G126" s="19"/>
      <c r="H126" s="19"/>
      <c r="I126" s="19"/>
      <c r="J126" s="19"/>
      <c r="K126" s="20"/>
      <c r="L126" s="19"/>
      <c r="M126" s="19" t="str">
        <f t="shared" si="33"/>
        <v>Basic Handset</v>
      </c>
      <c r="N126">
        <f t="shared" si="34"/>
        <v>1</v>
      </c>
      <c r="O126">
        <f t="shared" si="35"/>
        <v>0</v>
      </c>
      <c r="P126">
        <f t="shared" si="36"/>
        <v>0</v>
      </c>
      <c r="Q126">
        <f t="shared" si="39"/>
        <v>0</v>
      </c>
      <c r="R126">
        <f t="shared" si="37"/>
        <v>1</v>
      </c>
      <c r="S126">
        <f t="shared" si="38"/>
      </c>
    </row>
    <row r="127" spans="1:19" ht="12.75">
      <c r="A127" s="19" t="s">
        <v>163</v>
      </c>
      <c r="B127" s="19"/>
      <c r="C127" s="19">
        <v>1</v>
      </c>
      <c r="D127" s="19"/>
      <c r="E127" s="19"/>
      <c r="F127" s="19"/>
      <c r="G127" s="19"/>
      <c r="H127" s="19"/>
      <c r="I127" s="19"/>
      <c r="J127" s="19"/>
      <c r="K127" s="20"/>
      <c r="L127" s="19"/>
      <c r="M127" s="19" t="str">
        <f t="shared" si="33"/>
        <v>Basic Handset</v>
      </c>
      <c r="N127">
        <f t="shared" si="34"/>
        <v>1</v>
      </c>
      <c r="O127">
        <f t="shared" si="35"/>
        <v>0</v>
      </c>
      <c r="P127">
        <f t="shared" si="36"/>
        <v>0</v>
      </c>
      <c r="Q127">
        <f t="shared" si="39"/>
        <v>0</v>
      </c>
      <c r="R127">
        <f t="shared" si="37"/>
        <v>1</v>
      </c>
      <c r="S127">
        <f t="shared" si="38"/>
      </c>
    </row>
    <row r="128" spans="1:19" ht="12.75">
      <c r="A128" s="19" t="s">
        <v>164</v>
      </c>
      <c r="B128" s="19"/>
      <c r="C128" s="19">
        <v>1</v>
      </c>
      <c r="D128" s="19"/>
      <c r="E128" s="19"/>
      <c r="F128" s="19"/>
      <c r="G128" s="19"/>
      <c r="H128" s="19"/>
      <c r="I128" s="19"/>
      <c r="J128" s="19">
        <v>2</v>
      </c>
      <c r="K128" s="20"/>
      <c r="L128" s="19"/>
      <c r="M128" s="19" t="str">
        <f t="shared" si="33"/>
        <v>Basic Handset</v>
      </c>
      <c r="N128">
        <f t="shared" si="34"/>
        <v>1</v>
      </c>
      <c r="O128">
        <f t="shared" si="35"/>
        <v>0</v>
      </c>
      <c r="P128">
        <f t="shared" si="36"/>
        <v>0</v>
      </c>
      <c r="Q128">
        <f t="shared" si="39"/>
        <v>0</v>
      </c>
      <c r="R128">
        <f t="shared" si="37"/>
        <v>1</v>
      </c>
      <c r="S128">
        <f t="shared" si="38"/>
      </c>
    </row>
    <row r="129" spans="1:20" ht="13.5" thickBo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20"/>
      <c r="L129" s="19"/>
      <c r="M129" s="19"/>
      <c r="N129">
        <f t="shared" si="34"/>
        <v>0</v>
      </c>
      <c r="O129">
        <f t="shared" si="35"/>
        <v>0</v>
      </c>
      <c r="P129">
        <f t="shared" si="36"/>
        <v>0</v>
      </c>
      <c r="Q129">
        <f t="shared" si="39"/>
        <v>0</v>
      </c>
      <c r="R129">
        <f t="shared" si="37"/>
        <v>0</v>
      </c>
      <c r="S129">
        <f t="shared" si="38"/>
      </c>
      <c r="T129" s="34"/>
    </row>
    <row r="130" spans="1:20" ht="13.5" thickBot="1">
      <c r="A130" s="30" t="s">
        <v>90</v>
      </c>
      <c r="B130" s="31">
        <f>SUM(B65:B129)</f>
        <v>18</v>
      </c>
      <c r="C130" s="31">
        <f>SUM(C65:C129)</f>
        <v>57</v>
      </c>
      <c r="D130" s="31">
        <f>SUM(D65:D129)</f>
        <v>0</v>
      </c>
      <c r="E130" s="31">
        <f aca="true" t="shared" si="40" ref="E130:J130">SUM(E71:E129)</f>
        <v>71</v>
      </c>
      <c r="F130" s="31">
        <f t="shared" si="40"/>
        <v>15</v>
      </c>
      <c r="G130" s="31">
        <f t="shared" si="40"/>
        <v>3</v>
      </c>
      <c r="H130" s="31">
        <f t="shared" si="40"/>
        <v>0</v>
      </c>
      <c r="I130" s="31">
        <f t="shared" si="40"/>
        <v>0</v>
      </c>
      <c r="J130" s="31">
        <f t="shared" si="40"/>
        <v>205</v>
      </c>
      <c r="K130" s="32"/>
      <c r="L130" s="31"/>
      <c r="M130" s="31"/>
      <c r="N130" s="31">
        <f>SUM(N65:N129)</f>
        <v>39</v>
      </c>
      <c r="O130" s="31">
        <f>SUM(O65:O129)</f>
        <v>18</v>
      </c>
      <c r="P130" s="31">
        <f>SUM(P65:P129)</f>
        <v>0</v>
      </c>
      <c r="Q130" s="31">
        <f>SUM(Q65:Q129)</f>
        <v>0</v>
      </c>
      <c r="R130" s="31">
        <f>SUM(R65:R129)</f>
        <v>75</v>
      </c>
      <c r="S130">
        <f t="shared" si="38"/>
      </c>
      <c r="T130" s="35"/>
    </row>
    <row r="131" spans="1:20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20"/>
      <c r="L131" s="19"/>
      <c r="M131" s="19"/>
      <c r="N131">
        <f>IF(B131+C131=1,1,0)</f>
        <v>0</v>
      </c>
      <c r="O131">
        <f>IF(B131+C131=2,1,0)</f>
        <v>0</v>
      </c>
      <c r="P131">
        <f>IF(B131+C131=3,1,0)</f>
        <v>0</v>
      </c>
      <c r="Q131">
        <f>IF(B131+C131&gt;3,1,0)</f>
        <v>0</v>
      </c>
      <c r="R131">
        <f>(O131*2)+(P131*3)+(Q131*4)+N131</f>
        <v>0</v>
      </c>
      <c r="S131">
        <f t="shared" si="38"/>
      </c>
      <c r="T131" s="34"/>
    </row>
    <row r="132" spans="1:20" ht="12.75">
      <c r="A132" s="19" t="s">
        <v>90</v>
      </c>
      <c r="B132" s="19">
        <f>B130+B64</f>
        <v>177</v>
      </c>
      <c r="C132" s="19">
        <f>C130+C64</f>
        <v>115</v>
      </c>
      <c r="D132" s="19">
        <f>D130+D64</f>
        <v>18</v>
      </c>
      <c r="E132" s="19">
        <f aca="true" t="shared" si="41" ref="E132:J132">SUM(E64:E131)</f>
        <v>188</v>
      </c>
      <c r="F132" s="19">
        <f t="shared" si="41"/>
        <v>76</v>
      </c>
      <c r="G132" s="19">
        <f t="shared" si="41"/>
        <v>22</v>
      </c>
      <c r="H132" s="19">
        <f t="shared" si="41"/>
        <v>16</v>
      </c>
      <c r="I132" s="19">
        <f t="shared" si="41"/>
        <v>16</v>
      </c>
      <c r="J132" s="19">
        <f t="shared" si="41"/>
        <v>514</v>
      </c>
      <c r="K132" s="20"/>
      <c r="L132" s="19"/>
      <c r="M132" s="19"/>
      <c r="N132" s="19">
        <f>N130+N64</f>
        <v>53</v>
      </c>
      <c r="O132" s="19">
        <f>O130+O64</f>
        <v>34</v>
      </c>
      <c r="P132" s="19">
        <f>P130+P64</f>
        <v>45</v>
      </c>
      <c r="Q132">
        <f>SUM(Q64:Q131)</f>
        <v>9</v>
      </c>
      <c r="R132">
        <f>(O132*2)+(P132*3)+(Q132*4)+N132</f>
        <v>292</v>
      </c>
      <c r="S132">
        <f t="shared" si="38"/>
      </c>
      <c r="T132" s="35"/>
    </row>
    <row r="133" spans="13:20" ht="12.75">
      <c r="M133">
        <f>SUM(N133:Q133)</f>
        <v>292</v>
      </c>
      <c r="N133">
        <f>N132</f>
        <v>53</v>
      </c>
      <c r="O133">
        <f>O132*2</f>
        <v>68</v>
      </c>
      <c r="P133">
        <f>P132*3</f>
        <v>135</v>
      </c>
      <c r="Q133">
        <f>Q132*4</f>
        <v>36</v>
      </c>
      <c r="T133" s="34"/>
    </row>
    <row r="136" spans="1:13" ht="12.75">
      <c r="A136" s="19" t="s">
        <v>165</v>
      </c>
      <c r="B136" s="19"/>
      <c r="C136" s="19">
        <f>COUNTIF($M$4:$M$130,A136)</f>
        <v>94</v>
      </c>
      <c r="D136" s="36">
        <v>250</v>
      </c>
      <c r="E136" s="37">
        <f>D136*C136</f>
        <v>23500</v>
      </c>
      <c r="F136" s="38"/>
      <c r="G136" s="38"/>
      <c r="H136" s="38"/>
      <c r="I136" s="38"/>
      <c r="J136" s="38"/>
      <c r="K136" s="39"/>
      <c r="L136" s="38"/>
      <c r="M136" s="40">
        <f>C136*D136</f>
        <v>23500</v>
      </c>
    </row>
    <row r="137" spans="1:13" ht="12.75">
      <c r="A137" s="19" t="s">
        <v>61</v>
      </c>
      <c r="B137" s="19"/>
      <c r="C137" s="19">
        <f>COUNTIF($M$4:$M$130,A137)</f>
        <v>9</v>
      </c>
      <c r="D137" s="36">
        <v>500</v>
      </c>
      <c r="E137" s="37">
        <f>D137*C137</f>
        <v>4500</v>
      </c>
      <c r="F137" s="38"/>
      <c r="G137" s="38"/>
      <c r="H137" s="38"/>
      <c r="I137" s="38"/>
      <c r="J137" s="38"/>
      <c r="K137" s="39"/>
      <c r="L137" s="38"/>
      <c r="M137" s="40">
        <f>C137*D137</f>
        <v>4500</v>
      </c>
    </row>
    <row r="138" spans="1:13" ht="12.75">
      <c r="A138" s="41" t="s">
        <v>166</v>
      </c>
      <c r="B138" s="19"/>
      <c r="C138" s="19">
        <f>COUNTIF($M$4:$M$130,A138)</f>
        <v>0</v>
      </c>
      <c r="D138" s="36">
        <v>1000</v>
      </c>
      <c r="E138" s="37">
        <f>D138*C138</f>
        <v>0</v>
      </c>
      <c r="F138" s="38"/>
      <c r="G138" s="38"/>
      <c r="H138" s="38"/>
      <c r="I138" s="38"/>
      <c r="J138" s="38"/>
      <c r="K138" s="39"/>
      <c r="L138" s="38"/>
      <c r="M138" s="40">
        <f>C138*D138</f>
        <v>0</v>
      </c>
    </row>
    <row r="139" spans="4:13" ht="12.75">
      <c r="D139" s="38"/>
      <c r="E139" s="42">
        <f>SUM(E136:E138)</f>
        <v>28000</v>
      </c>
      <c r="F139" s="38"/>
      <c r="G139" s="38"/>
      <c r="H139" s="38"/>
      <c r="I139" s="38"/>
      <c r="J139" s="38"/>
      <c r="K139" s="39"/>
      <c r="L139" s="38"/>
      <c r="M139" s="40">
        <f>SUM(M136:M138)</f>
        <v>28000</v>
      </c>
    </row>
  </sheetData>
  <printOptions/>
  <pageMargins left="0.5" right="0.5" top="0.75" bottom="0.75" header="0.5" footer="0.5"/>
  <pageSetup fitToHeight="3" horizontalDpi="300" verticalDpi="300" orientation="portrait" scale="80" r:id="rId1"/>
  <headerFooter alignWithMargins="0">
    <oddHeader>&amp;L&amp;F&amp;CAS-IS Assessment&amp;R&amp;A</oddHeader>
    <oddFooter>&amp;LEPS, Inc.&amp;C281-494-0187&amp;RPage &amp;P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2" sqref="A2"/>
    </sheetView>
  </sheetViews>
  <sheetFormatPr defaultColWidth="9.140625" defaultRowHeight="12.75"/>
  <cols>
    <col min="1" max="1" width="21.7109375" style="0" customWidth="1"/>
    <col min="2" max="2" width="6.00390625" style="0" customWidth="1"/>
    <col min="3" max="3" width="6.7109375" style="0" customWidth="1"/>
    <col min="4" max="4" width="10.7109375" style="0" customWidth="1"/>
    <col min="5" max="5" width="22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11</v>
      </c>
      <c r="E1" s="1" t="s">
        <v>12</v>
      </c>
    </row>
    <row r="2" spans="1:5" ht="12.75">
      <c r="A2" s="2" t="s">
        <v>167</v>
      </c>
      <c r="B2" s="2" t="s">
        <v>168</v>
      </c>
      <c r="C2" s="2" t="s">
        <v>15</v>
      </c>
      <c r="D2" s="2" t="s">
        <v>18</v>
      </c>
      <c r="E2" s="2">
        <v>5</v>
      </c>
    </row>
    <row r="3" ht="13.5" thickBot="1">
      <c r="E3" s="9"/>
    </row>
    <row r="4" spans="1:5" ht="13.5" thickBot="1">
      <c r="A4" s="10" t="s">
        <v>20</v>
      </c>
      <c r="B4" s="11" t="s">
        <v>21</v>
      </c>
      <c r="C4" s="11" t="s">
        <v>11</v>
      </c>
      <c r="D4" s="11" t="s">
        <v>29</v>
      </c>
      <c r="E4" s="12" t="s">
        <v>30</v>
      </c>
    </row>
    <row r="5" spans="1:5" ht="12.75">
      <c r="A5" s="19" t="s">
        <v>169</v>
      </c>
      <c r="B5" s="19"/>
      <c r="C5" s="19">
        <v>1</v>
      </c>
      <c r="D5" s="19"/>
      <c r="E5" s="19" t="s">
        <v>166</v>
      </c>
    </row>
    <row r="6" spans="1:5" ht="12.75">
      <c r="A6" s="19" t="s">
        <v>170</v>
      </c>
      <c r="B6" s="19"/>
      <c r="C6" s="19">
        <v>1</v>
      </c>
      <c r="D6" s="23"/>
      <c r="E6" s="19" t="str">
        <f>IF(C6=1,"Basic Handset"," ")</f>
        <v>Basic Handset</v>
      </c>
    </row>
    <row r="7" spans="1:5" ht="12.75">
      <c r="A7" s="19" t="s">
        <v>171</v>
      </c>
      <c r="B7" s="19"/>
      <c r="C7" s="19">
        <v>1</v>
      </c>
      <c r="D7" s="19"/>
      <c r="E7" s="19" t="str">
        <f>IF(C7=1,"Basic Handset"," ")</f>
        <v>Basic Handset</v>
      </c>
    </row>
    <row r="8" spans="1:5" ht="12.75">
      <c r="A8" s="19" t="s">
        <v>172</v>
      </c>
      <c r="B8" s="19"/>
      <c r="C8" s="19">
        <v>1</v>
      </c>
      <c r="D8" s="19"/>
      <c r="E8" s="19" t="str">
        <f>IF(C8=1,"Basic Handset"," ")</f>
        <v>Basic Handset</v>
      </c>
    </row>
    <row r="9" spans="1:5" ht="12.75">
      <c r="A9" s="19" t="s">
        <v>173</v>
      </c>
      <c r="B9" s="19"/>
      <c r="C9" s="19">
        <v>1</v>
      </c>
      <c r="D9" s="19"/>
      <c r="E9" s="19" t="s">
        <v>174</v>
      </c>
    </row>
    <row r="10" spans="1:5" ht="12.75">
      <c r="A10" s="19" t="s">
        <v>175</v>
      </c>
      <c r="B10" s="19"/>
      <c r="C10" s="19">
        <v>1</v>
      </c>
      <c r="D10" s="19"/>
      <c r="E10" s="19" t="str">
        <f>IF(C10=1,"Basic Handset"," ")</f>
        <v>Basic Handset</v>
      </c>
    </row>
    <row r="11" spans="1:5" ht="12.75">
      <c r="A11" s="19"/>
      <c r="B11" s="19"/>
      <c r="C11" s="19"/>
      <c r="D11" s="23"/>
      <c r="E11" s="19" t="str">
        <f>IF(C11=1,"Basic Handset"," ")</f>
        <v> </v>
      </c>
    </row>
    <row r="12" spans="1:5" ht="12.75">
      <c r="A12" s="19" t="s">
        <v>176</v>
      </c>
      <c r="B12" s="19"/>
      <c r="C12" s="19">
        <v>1</v>
      </c>
      <c r="D12" s="19"/>
      <c r="E12" s="19" t="str">
        <f>IF(C12=1,"Basic Handset"," ")</f>
        <v>Basic Handset</v>
      </c>
    </row>
    <row r="13" spans="1:5" ht="12.75">
      <c r="A13" s="19" t="s">
        <v>177</v>
      </c>
      <c r="B13" s="19"/>
      <c r="C13" s="19">
        <v>1</v>
      </c>
      <c r="D13" s="19"/>
      <c r="E13" s="19" t="str">
        <f>IF(C13=1,"Basic Handset"," ")</f>
        <v>Basic Handset</v>
      </c>
    </row>
    <row r="14" spans="1:5" ht="12.75">
      <c r="A14" s="19" t="s">
        <v>178</v>
      </c>
      <c r="B14" s="19"/>
      <c r="C14" s="19">
        <v>1</v>
      </c>
      <c r="D14" s="19"/>
      <c r="E14" s="19" t="s">
        <v>174</v>
      </c>
    </row>
    <row r="15" spans="1:5" ht="12.75">
      <c r="A15" s="19" t="s">
        <v>179</v>
      </c>
      <c r="B15" s="19"/>
      <c r="C15" s="19">
        <v>1</v>
      </c>
      <c r="D15" s="19"/>
      <c r="E15" s="19" t="s">
        <v>174</v>
      </c>
    </row>
    <row r="16" spans="1:5" ht="12.75">
      <c r="A16" s="19" t="s">
        <v>180</v>
      </c>
      <c r="B16" s="19"/>
      <c r="C16" s="19">
        <v>1</v>
      </c>
      <c r="D16" s="19"/>
      <c r="E16" s="19" t="s">
        <v>174</v>
      </c>
    </row>
    <row r="17" spans="1:5" ht="12.75">
      <c r="A17" s="19" t="s">
        <v>181</v>
      </c>
      <c r="B17" s="19"/>
      <c r="C17" s="19">
        <v>1</v>
      </c>
      <c r="D17" s="19"/>
      <c r="E17" s="19" t="s">
        <v>174</v>
      </c>
    </row>
    <row r="18" spans="1:5" ht="12.75">
      <c r="A18" s="19" t="s">
        <v>182</v>
      </c>
      <c r="B18" s="19"/>
      <c r="C18" s="19">
        <v>1</v>
      </c>
      <c r="D18" s="19"/>
      <c r="E18" s="19" t="s">
        <v>174</v>
      </c>
    </row>
    <row r="19" spans="1:5" ht="12.75">
      <c r="A19" s="19" t="s">
        <v>183</v>
      </c>
      <c r="B19" s="19"/>
      <c r="C19" s="19">
        <v>1</v>
      </c>
      <c r="D19" s="19"/>
      <c r="E19" s="19" t="s">
        <v>174</v>
      </c>
    </row>
    <row r="20" spans="1:5" ht="12.75">
      <c r="A20" s="19" t="s">
        <v>184</v>
      </c>
      <c r="B20" s="19"/>
      <c r="C20" s="19">
        <v>1</v>
      </c>
      <c r="D20" s="19"/>
      <c r="E20" s="19" t="s">
        <v>174</v>
      </c>
    </row>
    <row r="21" spans="1:5" ht="12.75">
      <c r="A21" s="19" t="s">
        <v>185</v>
      </c>
      <c r="B21" s="19"/>
      <c r="C21" s="19">
        <v>1</v>
      </c>
      <c r="D21" s="19"/>
      <c r="E21" s="19" t="s">
        <v>174</v>
      </c>
    </row>
    <row r="22" spans="1:5" ht="12.75">
      <c r="A22" s="19" t="s">
        <v>186</v>
      </c>
      <c r="B22" s="19"/>
      <c r="C22" s="19">
        <v>1</v>
      </c>
      <c r="D22" s="19"/>
      <c r="E22" s="19" t="str">
        <f>IF(C22=1,"Basic Handset"," ")</f>
        <v>Basic Handset</v>
      </c>
    </row>
    <row r="23" spans="1:5" ht="12.75">
      <c r="A23" s="19" t="s">
        <v>187</v>
      </c>
      <c r="B23" s="19"/>
      <c r="C23" s="19">
        <v>1</v>
      </c>
      <c r="D23" s="19"/>
      <c r="E23" s="19" t="str">
        <f>IF(C23=1,"Basic Handset"," ")</f>
        <v>Basic Handset</v>
      </c>
    </row>
    <row r="24" spans="1:5" ht="12.75">
      <c r="A24" s="19" t="s">
        <v>188</v>
      </c>
      <c r="B24" s="19"/>
      <c r="C24" s="19">
        <v>1</v>
      </c>
      <c r="D24" s="19"/>
      <c r="E24" s="19" t="str">
        <f>IF(C24=1,"Basic Handset"," ")</f>
        <v>Basic Handset</v>
      </c>
    </row>
    <row r="25" spans="1:5" ht="12.75">
      <c r="A25" s="19" t="s">
        <v>189</v>
      </c>
      <c r="B25" s="19"/>
      <c r="C25" s="19">
        <v>1</v>
      </c>
      <c r="D25" s="19"/>
      <c r="E25" s="19" t="str">
        <f>IF(C25=1,"Basic Handset"," ")</f>
        <v>Basic Handset</v>
      </c>
    </row>
    <row r="27" spans="1:5" ht="12.75">
      <c r="A27" s="19" t="s">
        <v>165</v>
      </c>
      <c r="B27" s="19"/>
      <c r="C27" s="19">
        <f>COUNTIF(E5:E25,A27)</f>
        <v>10</v>
      </c>
      <c r="D27" s="43">
        <v>250</v>
      </c>
      <c r="E27" s="37">
        <f>D27*C27</f>
        <v>2500</v>
      </c>
    </row>
    <row r="28" spans="1:5" ht="12.75">
      <c r="A28" s="19" t="s">
        <v>174</v>
      </c>
      <c r="B28" s="19"/>
      <c r="C28" s="19">
        <f>COUNTIF(E5:E26,A28)</f>
        <v>9</v>
      </c>
      <c r="D28" s="43">
        <v>500</v>
      </c>
      <c r="E28" s="37">
        <f>D28*C28</f>
        <v>4500</v>
      </c>
    </row>
    <row r="29" spans="1:5" ht="12.75">
      <c r="A29" s="41" t="s">
        <v>166</v>
      </c>
      <c r="B29" s="19"/>
      <c r="C29" s="19">
        <f>COUNTIF(E5:E27,A29)</f>
        <v>1</v>
      </c>
      <c r="D29" s="43">
        <v>1000</v>
      </c>
      <c r="E29" s="37">
        <f>D29*C29</f>
        <v>1000</v>
      </c>
    </row>
    <row r="30" spans="4:5" ht="12.75">
      <c r="D30" s="38"/>
      <c r="E30" s="42">
        <f>SUM(E27:E29)</f>
        <v>8000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&amp;L&amp;F&amp;R&amp;A</oddHeader>
    <oddFooter>&amp;LEPS, Inc.&amp;CPage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Partners Solution,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EPS, Inc.</dc:creator>
  <cp:keywords/>
  <dc:description/>
  <cp:lastModifiedBy>EPS, Inc.</cp:lastModifiedBy>
  <dcterms:created xsi:type="dcterms:W3CDTF">2000-11-21T14:47:01Z</dcterms:created>
  <dcterms:modified xsi:type="dcterms:W3CDTF">2000-11-21T14:48:51Z</dcterms:modified>
  <cp:category/>
  <cp:version/>
  <cp:contentType/>
  <cp:contentStatus/>
</cp:coreProperties>
</file>